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évisionnel" sheetId="1" state="visible" r:id="rId3"/>
    <sheet name="Prévu vs réel" sheetId="2" state="visible" r:id="rId4"/>
    <sheet name="Mode d'emploi" sheetId="3" state="visible" r:id="rId5"/>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6" authorId="0">
      <text>
        <r>
          <rPr>
            <sz val="10"/>
            <rFont val="Arial"/>
            <family val="2"/>
          </rPr>
          <t xml:space="preserve">Solde réel de tous vos comptes professionnels au premier jour du premier mois, découvert compris.</t>
        </r>
      </text>
    </comment>
  </commentList>
</comments>
</file>

<file path=xl/sharedStrings.xml><?xml version="1.0" encoding="utf-8"?>
<sst xmlns="http://schemas.openxmlformats.org/spreadsheetml/2006/main" count="145" uniqueCount="85">
  <si>
    <t xml:space="preserve">Tableau de trésorerie prévisionnel sur 12 mois</t>
  </si>
  <si>
    <t xml:space="preserve">Entreprise :</t>
  </si>
  <si>
    <t xml:space="preserve">Atelier Morel (exemple)</t>
  </si>
  <si>
    <t xml:space="preserve">Premier mois :</t>
  </si>
  <si>
    <t xml:space="preserve">Montants TTC, au mois où ils passent en banque. Cellules bleues = à saisir ; noires = calculées. Remplacez les chiffres de l'exemple par les vôtres, supprimez ou ajoutez des lignes : les totaux suivent.</t>
  </si>
  <si>
    <t xml:space="preserve">Catégorie</t>
  </si>
  <si>
    <t xml:space="preserve">Total 12 mois</t>
  </si>
  <si>
    <t xml:space="preserve">Solde début de mois</t>
  </si>
  <si>
    <t xml:space="preserve">ENCAISSEMENTS</t>
  </si>
  <si>
    <t xml:space="preserve">Encaissements clients (TTC)</t>
  </si>
  <si>
    <t xml:space="preserve">Abonnements, loyers perçus, autres ventes</t>
  </si>
  <si>
    <t xml:space="preserve">Subventions et aides</t>
  </si>
  <si>
    <t xml:space="preserve">Déblocage d'emprunt, apport en compte courant</t>
  </si>
  <si>
    <t xml:space="preserve">Remboursement de crédit de TVA</t>
  </si>
  <si>
    <t xml:space="preserve">Total encaissements</t>
  </si>
  <si>
    <t xml:space="preserve">DÉCAISSEMENTS</t>
  </si>
  <si>
    <t xml:space="preserve">Salaires nets</t>
  </si>
  <si>
    <t xml:space="preserve">Charges sociales (URSSAF, retraite, prévoyance)</t>
  </si>
  <si>
    <t xml:space="preserve">Cotisations TNS du dirigeant</t>
  </si>
  <si>
    <t xml:space="preserve">Prélèvements du dirigeant</t>
  </si>
  <si>
    <t xml:space="preserve">Fournisseurs et sous-traitants (TTC)</t>
  </si>
  <si>
    <t xml:space="preserve">Loyer et charges</t>
  </si>
  <si>
    <t xml:space="preserve">TVA à reverser</t>
  </si>
  <si>
    <t xml:space="preserve">Emprunt (mensualités)</t>
  </si>
  <si>
    <t xml:space="preserve">Assurances, abonnements, divers</t>
  </si>
  <si>
    <t xml:space="preserve">Impôt sur les sociétés (acomptes et solde)</t>
  </si>
  <si>
    <t xml:space="preserve">CFE et autres impôts</t>
  </si>
  <si>
    <t xml:space="preserve">Investissements</t>
  </si>
  <si>
    <t xml:space="preserve">Dividendes, remboursement de compte courant</t>
  </si>
  <si>
    <t xml:space="preserve">Total décaissements</t>
  </si>
  <si>
    <t xml:space="preserve">Variation du mois</t>
  </si>
  <si>
    <t xml:space="preserve">Solde fin de mois</t>
  </si>
  <si>
    <t xml:space="preserve">Point bas des 12 mois</t>
  </si>
  <si>
    <t xml:space="preserve">atteint en</t>
  </si>
  <si>
    <t xml:space="preserve">Marge de sécurité conseillée (1 mois de charges fixes)</t>
  </si>
  <si>
    <t xml:space="preserve">Salaires nets + charges sociales + loyer + emprunts, en moyenne mensuelle.</t>
  </si>
  <si>
    <t xml:space="preserve">Écart entre le point bas et la marge</t>
  </si>
  <si>
    <t xml:space="preserve">Négatif : le point bas passe sous un mois de charges fixes.</t>
  </si>
  <si>
    <t xml:space="preserve">Prévu vs réel, poste par poste</t>
  </si>
  <si>
    <t xml:space="preserve">Chaque début de mois, saisissez le réel du mois écoulé (cellules bleues). Le prévu vient de l'onglet Prévisionnel. Écart = effet sur la trésorerie : un encaissement plus faible ou un décaissement plus fort que prévu donne un écart négatif.</t>
  </si>
  <si>
    <t xml:space="preserve">Prévu</t>
  </si>
  <si>
    <t xml:space="preserve">Réel</t>
  </si>
  <si>
    <t xml:space="preserve">Écart</t>
  </si>
  <si>
    <t xml:space="preserve">Exemple : le réel de janvier à avril est pré-rempli (Atelier Morel). Effacez les cellules bleues pour partir de zéro.</t>
  </si>
  <si>
    <t xml:space="preserve">Mode d'emploi</t>
  </si>
  <si>
    <t xml:space="preserve">Les trois règles</t>
  </si>
  <si>
    <t xml:space="preserve">1. En TTC</t>
  </si>
  <si>
    <t xml:space="preserve">La TVA passe par votre compte : encaissée sur les ventes, reversée à l'État. Elle a sa propre ligne « TVA à reverser ».</t>
  </si>
  <si>
    <t xml:space="preserve">2. À la date du mouvement bancaire</t>
  </si>
  <si>
    <t xml:space="preserve">Pas à la date de la facture ni à l'échéance contractuelle : à la date où l'argent arrive ou part réellement. Prenez le délai de paiement réellement constaté chez chaque client.</t>
  </si>
  <si>
    <t xml:space="preserve">3. Sans écritures comptables</t>
  </si>
  <si>
    <t xml:space="preserve">Amortissements, provisions, variations de stock ne sortent pas d'argent : ils n'ont pas leur place ici.</t>
  </si>
  <si>
    <t xml:space="preserve">Remplir le fichier</t>
  </si>
  <si>
    <t xml:space="preserve">Onglet Prévisionnel</t>
  </si>
  <si>
    <t xml:space="preserve">Saisissez le solde bancaire réel de tous vos comptes dans « Solde début de mois » du premier mois, puis vos encaissements et décaissements prévus. Les totaux, la variation, le solde de fin de mois et le point bas se calculent seuls. Les mois négatifs passent en rouge.</t>
  </si>
  <si>
    <t xml:space="preserve">Onglet Prévu vs réel</t>
  </si>
  <si>
    <t xml:space="preserve">Chaque début de mois, saisissez le réel du mois écoulé dans la colonne Réel. L'écart se calcule par poste. Un solde final meilleur que prévu peut cacher un investissement décalé et des clients en retard : lisez les lignes, pas seulement le total.</t>
  </si>
  <si>
    <t xml:space="preserve">Ajouter ou supprimer une ligne</t>
  </si>
  <si>
    <t xml:space="preserve">Insérez la ligne à l'intérieur d'un bloc (entre la première et la dernière catégorie) : les totaux SUM l'incluent automatiquement. Vérifiez une fois que « Solde début de mois » renvoie bien au « Solde fin de mois » du mois précédent.</t>
  </si>
  <si>
    <t xml:space="preserve">Chaque mois</t>
  </si>
  <si>
    <t xml:space="preserve">Remplacez le prévu par le réel, décalez les encaissements non reçus, changez « Premier mois » pour faire glisser le tableau. Gardez douze mois devant vous.</t>
  </si>
  <si>
    <t xml:space="preserve">Quand les charges partent de la banque (France, octobre 2026)</t>
  </si>
  <si>
    <t xml:space="preserve">Vérifiez votre cas sur impots.gouv.fr et urssaf.fr.</t>
  </si>
  <si>
    <t xml:space="preserve">Fin de mois, ou début du mois suivant selon votre pratique.</t>
  </si>
  <si>
    <t xml:space="preserve">Cotisations sociales employeur (URSSAF, retraite, prévoyance)</t>
  </si>
  <si>
    <t xml:space="preserve">Le 15 du mois suivant la paie (moins de 50 salariés), le 5 au-delà.</t>
  </si>
  <si>
    <t xml:space="preserve">Mensuelles (le 5 ou le 20) ou trimestrielles, selon votre option URSSAF.</t>
  </si>
  <si>
    <t xml:space="preserve">TVA, régime réel normal</t>
  </si>
  <si>
    <t xml:space="preserve">Chaque mois, entre le 15 et le 24 du mois suivant.</t>
  </si>
  <si>
    <t xml:space="preserve">TVA, régime réel simplifié</t>
  </si>
  <si>
    <t xml:space="preserve">Deux acomptes, en juillet et en décembre, et le solde en mai.</t>
  </si>
  <si>
    <t xml:space="preserve">Impôt sur les sociétés</t>
  </si>
  <si>
    <t xml:space="preserve">Quatre acomptes les 15 mars, 15 juin, 15 septembre, 15 décembre ; solde le 15 mai pour une clôture au 31 décembre.</t>
  </si>
  <si>
    <t xml:space="preserve">CFE</t>
  </si>
  <si>
    <t xml:space="preserve">Le 15 décembre, avec un acompte le 15 juin au-delà de 3 000 €.</t>
  </si>
  <si>
    <t xml:space="preserve">Fournisseurs</t>
  </si>
  <si>
    <t xml:space="preserve">À l'échéance négociée, à la date où vous payez vraiment.</t>
  </si>
  <si>
    <t xml:space="preserve">Loyer, emprunts, assurances, abonnements</t>
  </si>
  <si>
    <t xml:space="preserve">Prélèvements fixes, au jour habituel.</t>
  </si>
  <si>
    <t xml:space="preserve">Investissements, dividendes, remboursement de compte courant</t>
  </si>
  <si>
    <t xml:space="preserve">À la date décidée, en une fois.</t>
  </si>
  <si>
    <t xml:space="preserve">Un mois passe dans le rouge</t>
  </si>
  <si>
    <t xml:space="preserve">1. Accélérer ce qui rentre : acomptes, facturation à la livraison, relances, escompte. 2. Décaler ce qui sort : investissement, échéancier fournisseur ou URSSAF. 3. Financer le creux : découvert autorisé, affacturage, prêt court terme, compte courant d'associé. Dans cet ordre.</t>
  </si>
  <si>
    <t xml:space="preserve">Ce modèle</t>
  </si>
  <si>
    <t xml:space="preserve">Proposé par Trezoly (trezoly.com), logiciel de trésorerie relié à votre banque. Libre d'usage et de modification. Quand la ressaisie du réel devient trop longue, l'outil fait ce que ce fichier fait, sans ressaisie.</t>
  </si>
</sst>
</file>

<file path=xl/styles.xml><?xml version="1.0" encoding="utf-8"?>
<styleSheet xmlns="http://schemas.openxmlformats.org/spreadsheetml/2006/main">
  <numFmts count="5">
    <numFmt numFmtId="164" formatCode="General"/>
    <numFmt numFmtId="165" formatCode="mmmm\ yyyy"/>
    <numFmt numFmtId="166" formatCode="mmm\ yy"/>
    <numFmt numFmtId="167" formatCode="#,##0&quot; €&quot;;[RED]\-#,##0&quot; €&quot;;\-"/>
    <numFmt numFmtId="168" formatCode="#,##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color rgb="FF0000FF"/>
      <name val="Arial"/>
      <family val="0"/>
      <charset val="1"/>
    </font>
    <font>
      <i val="true"/>
      <sz val="9"/>
      <color rgb="FF666666"/>
      <name val="Arial"/>
      <family val="0"/>
      <charset val="1"/>
    </font>
    <font>
      <sz val="10"/>
      <name val="Arial"/>
      <family val="0"/>
      <charset val="1"/>
    </font>
    <font>
      <b val="true"/>
      <sz val="10"/>
      <color rgb="FFFFFFFF"/>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
      <sz val="10"/>
      <color rgb="FF008000"/>
      <name val="Arial"/>
      <family val="0"/>
      <charset val="1"/>
    </font>
  </fonts>
  <fills count="6">
    <fill>
      <patternFill patternType="none"/>
    </fill>
    <fill>
      <patternFill patternType="gray125"/>
    </fill>
    <fill>
      <patternFill patternType="solid">
        <fgColor rgb="FFFFF2CC"/>
        <bgColor rgb="FFF2F2F2"/>
      </patternFill>
    </fill>
    <fill>
      <patternFill patternType="solid">
        <fgColor rgb="FFDCE6F1"/>
        <bgColor rgb="FFD9D9D9"/>
      </patternFill>
    </fill>
    <fill>
      <patternFill patternType="solid">
        <fgColor rgb="FF1F3A5F"/>
        <bgColor rgb="FF333333"/>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5"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6" fontId="5" fillId="3" borderId="1"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7" fontId="6" fillId="2"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xf numFmtId="164" fontId="5" fillId="5" borderId="1" xfId="0" applyFont="true" applyBorder="true" applyAlignment="false" applyProtection="false">
      <alignment horizontal="general" vertical="bottom" textRotation="0" wrapText="false" indent="0" shrinkToFit="false"/>
      <protection locked="true" hidden="false"/>
    </xf>
    <xf numFmtId="167" fontId="5" fillId="5" borderId="1" xfId="0" applyFont="true" applyBorder="tru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center" vertical="bottom" textRotation="0" wrapText="false" indent="0" shrinkToFit="false"/>
      <protection locked="true" hidden="false"/>
    </xf>
    <xf numFmtId="167" fontId="14" fillId="0" borderId="1" xfId="0" applyFont="true" applyBorder="true" applyAlignment="false" applyProtection="false">
      <alignment horizontal="general" vertical="bottom" textRotation="0" wrapText="false" indent="0" shrinkToFit="false"/>
      <protection locked="true" hidden="false"/>
    </xf>
    <xf numFmtId="164" fontId="5" fillId="3" borderId="0" xfId="0" applyFont="true" applyBorder="false" applyAlignment="true" applyProtection="false">
      <alignment horizontal="general" vertical="top" textRotation="0" wrapText="true" indent="0" shrinkToFit="false"/>
      <protection locked="true" hidden="false"/>
    </xf>
    <xf numFmtId="164" fontId="0" fillId="3" borderId="0" xfId="0" applyFont="fals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C0006"/>
      </font>
      <fill>
        <patternFill>
          <bgColor rgb="FFF8D7DA"/>
        </patternFill>
      </fill>
    </dxf>
    <dxf>
      <font>
        <name val="Arial"/>
        <charset val="1"/>
        <family val="0"/>
        <color rgb="FF9C0006"/>
      </font>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78787"/>
      <rgbColor rgb="FF9999FF"/>
      <rgbColor rgb="FF993366"/>
      <rgbColor rgb="FFFFF2CC"/>
      <rgbColor rgb="FFDCE6F1"/>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8D7DA"/>
      <rgbColor rgb="FF3366FF"/>
      <rgbColor rgb="FF33CCCC"/>
      <rgbColor rgb="FF99CC00"/>
      <rgbColor rgb="FFFFCC00"/>
      <rgbColor rgb="FFFF9900"/>
      <rgbColor rgb="FFFF6600"/>
      <rgbColor rgb="FF666666"/>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Trésorerie fin de mois</a:t>
            </a:r>
          </a:p>
        </c:rich>
      </c:tx>
      <c:overlay val="0"/>
      <c:spPr>
        <a:noFill/>
        <a:ln w="0">
          <a:noFill/>
        </a:ln>
      </c:spPr>
    </c:title>
    <c:autoTitleDeleted val="0"/>
    <c:plotArea>
      <c:barChart>
        <c:barDir val="col"/>
        <c:grouping val="clustered"/>
        <c:varyColors val="0"/>
        <c:ser>
          <c:idx val="0"/>
          <c:order val="0"/>
          <c:spPr>
            <a:solidFill>
              <a:srgbClr val="1f3a5f"/>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Prévisionnel!$B$5:$M$5</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Prévisionnel!$B$30:$M$30</c:f>
              <c:numCache>
                <c:formatCode>#,##0" €";[RED]\-#,##0" €";\-</c:formatCode>
                <c:ptCount val="12"/>
                <c:pt idx="0">
                  <c:v>12950</c:v>
                </c:pt>
                <c:pt idx="1">
                  <c:v>9500</c:v>
                </c:pt>
                <c:pt idx="2">
                  <c:v>8850</c:v>
                </c:pt>
                <c:pt idx="3">
                  <c:v>-2900</c:v>
                </c:pt>
                <c:pt idx="4">
                  <c:v>2050</c:v>
                </c:pt>
                <c:pt idx="5">
                  <c:v>1500</c:v>
                </c:pt>
                <c:pt idx="6">
                  <c:v>4650</c:v>
                </c:pt>
                <c:pt idx="7">
                  <c:v>-400</c:v>
                </c:pt>
                <c:pt idx="8">
                  <c:v>-1850</c:v>
                </c:pt>
                <c:pt idx="9">
                  <c:v>1700</c:v>
                </c:pt>
                <c:pt idx="10">
                  <c:v>3950</c:v>
                </c:pt>
                <c:pt idx="11">
                  <c:v>2900</c:v>
                </c:pt>
              </c:numCache>
            </c:numRef>
          </c:val>
        </c:ser>
        <c:gapWidth val="150"/>
        <c:overlap val="0"/>
        <c:axId val="26151104"/>
        <c:axId val="33473760"/>
      </c:barChart>
      <c:catAx>
        <c:axId val="26151104"/>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473760"/>
        <c:crosses val="autoZero"/>
        <c:auto val="1"/>
        <c:lblAlgn val="ctr"/>
        <c:lblOffset val="100"/>
        <c:noMultiLvlLbl val="0"/>
      </c:catAx>
      <c:valAx>
        <c:axId val="33473760"/>
        <c:scaling>
          <c:orientation val="minMax"/>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615110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34</xdr:row>
      <xdr:rowOff>160560</xdr:rowOff>
    </xdr:from>
    <xdr:to>
      <xdr:col>7</xdr:col>
      <xdr:colOff>745200</xdr:colOff>
      <xdr:row>49</xdr:row>
      <xdr:rowOff>2880</xdr:rowOff>
    </xdr:to>
    <xdr:graphicFrame>
      <xdr:nvGraphicFramePr>
        <xdr:cNvPr id="0" name="Chart 1"/>
        <xdr:cNvGraphicFramePr/>
      </xdr:nvGraphicFramePr>
      <xdr:xfrm>
        <a:off x="0" y="6667560"/>
        <a:ext cx="863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4" min="2" style="0" width="11"/>
  </cols>
  <sheetData>
    <row r="1" customFormat="false" ht="17.35" hidden="false" customHeight="false" outlineLevel="0" collapsed="false">
      <c r="A1" s="1" t="s">
        <v>0</v>
      </c>
    </row>
    <row r="2" customFormat="false" ht="15" hidden="false" customHeight="false" outlineLevel="0" collapsed="false">
      <c r="A2" s="2" t="s">
        <v>1</v>
      </c>
      <c r="B2" s="3" t="s">
        <v>2</v>
      </c>
      <c r="D2" s="2" t="s">
        <v>3</v>
      </c>
      <c r="E2" s="4" t="n">
        <v>46388</v>
      </c>
    </row>
    <row r="3" customFormat="false" ht="15" hidden="false" customHeight="false" outlineLevel="0" collapsed="false">
      <c r="A3" s="5" t="s">
        <v>4</v>
      </c>
      <c r="B3" s="5"/>
      <c r="C3" s="5"/>
      <c r="D3" s="5"/>
      <c r="E3" s="5"/>
      <c r="F3" s="5"/>
      <c r="G3" s="5"/>
      <c r="H3" s="5"/>
      <c r="I3" s="5"/>
      <c r="J3" s="5"/>
      <c r="K3" s="5"/>
      <c r="L3" s="5"/>
      <c r="M3" s="5"/>
      <c r="N3" s="5"/>
    </row>
    <row r="5" customFormat="false" ht="15" hidden="false" customHeight="false" outlineLevel="0" collapsed="false">
      <c r="A5" s="6" t="s">
        <v>5</v>
      </c>
      <c r="B5" s="7" t="n">
        <f aca="false">EDATE($E$2,0)</f>
        <v>46388</v>
      </c>
      <c r="C5" s="7" t="n">
        <f aca="false">EDATE($E$2,1)</f>
        <v>46419</v>
      </c>
      <c r="D5" s="7" t="n">
        <f aca="false">EDATE($E$2,2)</f>
        <v>46447</v>
      </c>
      <c r="E5" s="7" t="n">
        <f aca="false">EDATE($E$2,3)</f>
        <v>46478</v>
      </c>
      <c r="F5" s="7" t="n">
        <f aca="false">EDATE($E$2,4)</f>
        <v>46508</v>
      </c>
      <c r="G5" s="7" t="n">
        <f aca="false">EDATE($E$2,5)</f>
        <v>46539</v>
      </c>
      <c r="H5" s="7" t="n">
        <f aca="false">EDATE($E$2,6)</f>
        <v>46569</v>
      </c>
      <c r="I5" s="7" t="n">
        <f aca="false">EDATE($E$2,7)</f>
        <v>46600</v>
      </c>
      <c r="J5" s="7" t="n">
        <f aca="false">EDATE($E$2,8)</f>
        <v>46631</v>
      </c>
      <c r="K5" s="7" t="n">
        <f aca="false">EDATE($E$2,9)</f>
        <v>46661</v>
      </c>
      <c r="L5" s="7" t="n">
        <f aca="false">EDATE($E$2,10)</f>
        <v>46692</v>
      </c>
      <c r="M5" s="7" t="n">
        <f aca="false">EDATE($E$2,11)</f>
        <v>46722</v>
      </c>
      <c r="N5" s="6" t="s">
        <v>6</v>
      </c>
    </row>
    <row r="6" customFormat="false" ht="15" hidden="false" customHeight="false" outlineLevel="0" collapsed="false">
      <c r="A6" s="8" t="s">
        <v>7</v>
      </c>
      <c r="B6" s="9" t="n">
        <v>12400</v>
      </c>
      <c r="C6" s="10" t="n">
        <f aca="false">B30</f>
        <v>12950</v>
      </c>
      <c r="D6" s="10" t="n">
        <f aca="false">C30</f>
        <v>9500</v>
      </c>
      <c r="E6" s="10" t="n">
        <f aca="false">D30</f>
        <v>8850</v>
      </c>
      <c r="F6" s="10" t="n">
        <f aca="false">E30</f>
        <v>-2900</v>
      </c>
      <c r="G6" s="10" t="n">
        <f aca="false">F30</f>
        <v>2050</v>
      </c>
      <c r="H6" s="10" t="n">
        <f aca="false">G30</f>
        <v>1500</v>
      </c>
      <c r="I6" s="10" t="n">
        <f aca="false">H30</f>
        <v>4650</v>
      </c>
      <c r="J6" s="10" t="n">
        <f aca="false">I30</f>
        <v>-400</v>
      </c>
      <c r="K6" s="10" t="n">
        <f aca="false">J30</f>
        <v>-1850</v>
      </c>
      <c r="L6" s="10" t="n">
        <f aca="false">K30</f>
        <v>1700</v>
      </c>
      <c r="M6" s="10" t="n">
        <f aca="false">L30</f>
        <v>3950</v>
      </c>
      <c r="N6" s="11"/>
    </row>
    <row r="7" customFormat="false" ht="15" hidden="false" customHeight="false" outlineLevel="0" collapsed="false">
      <c r="A7" s="12" t="s">
        <v>8</v>
      </c>
      <c r="B7" s="13"/>
      <c r="C7" s="13"/>
      <c r="D7" s="13"/>
      <c r="E7" s="13"/>
      <c r="F7" s="13"/>
      <c r="G7" s="13"/>
      <c r="H7" s="13"/>
      <c r="I7" s="13"/>
      <c r="J7" s="13"/>
      <c r="K7" s="13"/>
      <c r="L7" s="13"/>
      <c r="M7" s="13"/>
      <c r="N7" s="13"/>
    </row>
    <row r="8" customFormat="false" ht="15" hidden="false" customHeight="false" outlineLevel="0" collapsed="false">
      <c r="A8" s="14" t="s">
        <v>9</v>
      </c>
      <c r="B8" s="15" t="n">
        <v>28000</v>
      </c>
      <c r="C8" s="15" t="n">
        <v>22000</v>
      </c>
      <c r="D8" s="15" t="n">
        <v>31000</v>
      </c>
      <c r="E8" s="15" t="n">
        <v>19000</v>
      </c>
      <c r="F8" s="15" t="n">
        <v>36000</v>
      </c>
      <c r="G8" s="15" t="n">
        <v>30000</v>
      </c>
      <c r="H8" s="15" t="n">
        <v>33000</v>
      </c>
      <c r="I8" s="15" t="n">
        <v>18000</v>
      </c>
      <c r="J8" s="15" t="n">
        <v>29000</v>
      </c>
      <c r="K8" s="15" t="n">
        <v>34000</v>
      </c>
      <c r="L8" s="15" t="n">
        <v>31000</v>
      </c>
      <c r="M8" s="15" t="n">
        <v>38000</v>
      </c>
      <c r="N8" s="16" t="n">
        <f aca="false">SUM(B8:M8)</f>
        <v>349000</v>
      </c>
    </row>
    <row r="9" customFormat="false" ht="15" hidden="false" customHeight="false" outlineLevel="0" collapsed="false">
      <c r="A9" s="14" t="s">
        <v>10</v>
      </c>
      <c r="B9" s="15" t="n">
        <v>0</v>
      </c>
      <c r="C9" s="15" t="n">
        <v>0</v>
      </c>
      <c r="D9" s="15" t="n">
        <v>0</v>
      </c>
      <c r="E9" s="15" t="n">
        <v>0</v>
      </c>
      <c r="F9" s="15" t="n">
        <v>0</v>
      </c>
      <c r="G9" s="15" t="n">
        <v>0</v>
      </c>
      <c r="H9" s="15" t="n">
        <v>0</v>
      </c>
      <c r="I9" s="15" t="n">
        <v>0</v>
      </c>
      <c r="J9" s="15" t="n">
        <v>0</v>
      </c>
      <c r="K9" s="15" t="n">
        <v>0</v>
      </c>
      <c r="L9" s="15" t="n">
        <v>0</v>
      </c>
      <c r="M9" s="15" t="n">
        <v>0</v>
      </c>
      <c r="N9" s="16" t="n">
        <f aca="false">SUM(B9:M9)</f>
        <v>0</v>
      </c>
    </row>
    <row r="10" customFormat="false" ht="15" hidden="false" customHeight="false" outlineLevel="0" collapsed="false">
      <c r="A10" s="14" t="s">
        <v>11</v>
      </c>
      <c r="B10" s="15" t="n">
        <v>0</v>
      </c>
      <c r="C10" s="15" t="n">
        <v>0</v>
      </c>
      <c r="D10" s="15" t="n">
        <v>0</v>
      </c>
      <c r="E10" s="15" t="n">
        <v>0</v>
      </c>
      <c r="F10" s="15" t="n">
        <v>0</v>
      </c>
      <c r="G10" s="15" t="n">
        <v>0</v>
      </c>
      <c r="H10" s="15" t="n">
        <v>0</v>
      </c>
      <c r="I10" s="15" t="n">
        <v>0</v>
      </c>
      <c r="J10" s="15" t="n">
        <v>0</v>
      </c>
      <c r="K10" s="15" t="n">
        <v>0</v>
      </c>
      <c r="L10" s="15" t="n">
        <v>0</v>
      </c>
      <c r="M10" s="15" t="n">
        <v>0</v>
      </c>
      <c r="N10" s="16" t="n">
        <f aca="false">SUM(B10:M10)</f>
        <v>0</v>
      </c>
    </row>
    <row r="11" customFormat="false" ht="15" hidden="false" customHeight="false" outlineLevel="0" collapsed="false">
      <c r="A11" s="14" t="s">
        <v>12</v>
      </c>
      <c r="B11" s="15" t="n">
        <v>0</v>
      </c>
      <c r="C11" s="15" t="n">
        <v>0</v>
      </c>
      <c r="D11" s="15" t="n">
        <v>0</v>
      </c>
      <c r="E11" s="15" t="n">
        <v>0</v>
      </c>
      <c r="F11" s="15" t="n">
        <v>0</v>
      </c>
      <c r="G11" s="15" t="n">
        <v>0</v>
      </c>
      <c r="H11" s="15" t="n">
        <v>0</v>
      </c>
      <c r="I11" s="15" t="n">
        <v>0</v>
      </c>
      <c r="J11" s="15" t="n">
        <v>0</v>
      </c>
      <c r="K11" s="15" t="n">
        <v>0</v>
      </c>
      <c r="L11" s="15" t="n">
        <v>0</v>
      </c>
      <c r="M11" s="15" t="n">
        <v>0</v>
      </c>
      <c r="N11" s="16" t="n">
        <f aca="false">SUM(B11:M11)</f>
        <v>0</v>
      </c>
    </row>
    <row r="12" customFormat="false" ht="15" hidden="false" customHeight="false" outlineLevel="0" collapsed="false">
      <c r="A12" s="14" t="s">
        <v>13</v>
      </c>
      <c r="B12" s="15" t="n">
        <v>0</v>
      </c>
      <c r="C12" s="15" t="n">
        <v>0</v>
      </c>
      <c r="D12" s="15" t="n">
        <v>0</v>
      </c>
      <c r="E12" s="15" t="n">
        <v>0</v>
      </c>
      <c r="F12" s="15" t="n">
        <v>0</v>
      </c>
      <c r="G12" s="15" t="n">
        <v>0</v>
      </c>
      <c r="H12" s="15" t="n">
        <v>0</v>
      </c>
      <c r="I12" s="15" t="n">
        <v>0</v>
      </c>
      <c r="J12" s="15" t="n">
        <v>0</v>
      </c>
      <c r="K12" s="15" t="n">
        <v>0</v>
      </c>
      <c r="L12" s="15" t="n">
        <v>0</v>
      </c>
      <c r="M12" s="15" t="n">
        <v>0</v>
      </c>
      <c r="N12" s="16" t="n">
        <f aca="false">SUM(B12:M12)</f>
        <v>0</v>
      </c>
    </row>
    <row r="13" customFormat="false" ht="15" hidden="false" customHeight="false" outlineLevel="0" collapsed="false">
      <c r="A13" s="17" t="s">
        <v>14</v>
      </c>
      <c r="B13" s="18" t="n">
        <f aca="false">SUM(B8:B12)</f>
        <v>28000</v>
      </c>
      <c r="C13" s="18" t="n">
        <f aca="false">SUM(C8:C12)</f>
        <v>22000</v>
      </c>
      <c r="D13" s="18" t="n">
        <f aca="false">SUM(D8:D12)</f>
        <v>31000</v>
      </c>
      <c r="E13" s="18" t="n">
        <f aca="false">SUM(E8:E12)</f>
        <v>19000</v>
      </c>
      <c r="F13" s="18" t="n">
        <f aca="false">SUM(F8:F12)</f>
        <v>36000</v>
      </c>
      <c r="G13" s="18" t="n">
        <f aca="false">SUM(G8:G12)</f>
        <v>30000</v>
      </c>
      <c r="H13" s="18" t="n">
        <f aca="false">SUM(H8:H12)</f>
        <v>33000</v>
      </c>
      <c r="I13" s="18" t="n">
        <f aca="false">SUM(I8:I12)</f>
        <v>18000</v>
      </c>
      <c r="J13" s="18" t="n">
        <f aca="false">SUM(J8:J12)</f>
        <v>29000</v>
      </c>
      <c r="K13" s="18" t="n">
        <f aca="false">SUM(K8:K12)</f>
        <v>34000</v>
      </c>
      <c r="L13" s="18" t="n">
        <f aca="false">SUM(L8:L12)</f>
        <v>31000</v>
      </c>
      <c r="M13" s="18" t="n">
        <f aca="false">SUM(M8:M12)</f>
        <v>38000</v>
      </c>
      <c r="N13" s="18" t="n">
        <f aca="false">SUM(N8:N12)</f>
        <v>349000</v>
      </c>
    </row>
    <row r="14" customFormat="false" ht="15" hidden="false" customHeight="false" outlineLevel="0" collapsed="false">
      <c r="A14" s="12" t="s">
        <v>15</v>
      </c>
      <c r="B14" s="13"/>
      <c r="C14" s="13"/>
      <c r="D14" s="13"/>
      <c r="E14" s="13"/>
      <c r="F14" s="13"/>
      <c r="G14" s="13"/>
      <c r="H14" s="13"/>
      <c r="I14" s="13"/>
      <c r="J14" s="13"/>
      <c r="K14" s="13"/>
      <c r="L14" s="13"/>
      <c r="M14" s="13"/>
      <c r="N14" s="13"/>
    </row>
    <row r="15" customFormat="false" ht="15" hidden="false" customHeight="false" outlineLevel="0" collapsed="false">
      <c r="A15" s="14" t="s">
        <v>16</v>
      </c>
      <c r="B15" s="15" t="n">
        <v>7200</v>
      </c>
      <c r="C15" s="15" t="n">
        <v>7200</v>
      </c>
      <c r="D15" s="15" t="n">
        <v>7200</v>
      </c>
      <c r="E15" s="15" t="n">
        <v>7200</v>
      </c>
      <c r="F15" s="15" t="n">
        <v>7200</v>
      </c>
      <c r="G15" s="15" t="n">
        <v>7200</v>
      </c>
      <c r="H15" s="15" t="n">
        <v>7200</v>
      </c>
      <c r="I15" s="15" t="n">
        <v>7200</v>
      </c>
      <c r="J15" s="15" t="n">
        <v>7200</v>
      </c>
      <c r="K15" s="15" t="n">
        <v>7200</v>
      </c>
      <c r="L15" s="15" t="n">
        <v>7200</v>
      </c>
      <c r="M15" s="15" t="n">
        <v>9600</v>
      </c>
      <c r="N15" s="16" t="n">
        <f aca="false">SUM(B15:M15)</f>
        <v>88800</v>
      </c>
    </row>
    <row r="16" customFormat="false" ht="15" hidden="false" customHeight="false" outlineLevel="0" collapsed="false">
      <c r="A16" s="14" t="s">
        <v>17</v>
      </c>
      <c r="B16" s="15" t="n">
        <v>4300</v>
      </c>
      <c r="C16" s="15" t="n">
        <v>4300</v>
      </c>
      <c r="D16" s="15" t="n">
        <v>4300</v>
      </c>
      <c r="E16" s="15" t="n">
        <v>4300</v>
      </c>
      <c r="F16" s="15" t="n">
        <v>4300</v>
      </c>
      <c r="G16" s="15" t="n">
        <v>4300</v>
      </c>
      <c r="H16" s="15" t="n">
        <v>4300</v>
      </c>
      <c r="I16" s="15" t="n">
        <v>4300</v>
      </c>
      <c r="J16" s="15" t="n">
        <v>4300</v>
      </c>
      <c r="K16" s="15" t="n">
        <v>4300</v>
      </c>
      <c r="L16" s="15" t="n">
        <v>4300</v>
      </c>
      <c r="M16" s="15" t="n">
        <v>5700</v>
      </c>
      <c r="N16" s="16" t="n">
        <f aca="false">SUM(B16:M16)</f>
        <v>53000</v>
      </c>
    </row>
    <row r="17" customFormat="false" ht="15" hidden="false" customHeight="false" outlineLevel="0" collapsed="false">
      <c r="A17" s="14" t="s">
        <v>18</v>
      </c>
      <c r="B17" s="15" t="n">
        <v>0</v>
      </c>
      <c r="C17" s="15" t="n">
        <v>0</v>
      </c>
      <c r="D17" s="15" t="n">
        <v>0</v>
      </c>
      <c r="E17" s="15" t="n">
        <v>0</v>
      </c>
      <c r="F17" s="15" t="n">
        <v>0</v>
      </c>
      <c r="G17" s="15" t="n">
        <v>0</v>
      </c>
      <c r="H17" s="15" t="n">
        <v>0</v>
      </c>
      <c r="I17" s="15" t="n">
        <v>0</v>
      </c>
      <c r="J17" s="15" t="n">
        <v>0</v>
      </c>
      <c r="K17" s="15" t="n">
        <v>0</v>
      </c>
      <c r="L17" s="15" t="n">
        <v>0</v>
      </c>
      <c r="M17" s="15" t="n">
        <v>0</v>
      </c>
      <c r="N17" s="16" t="n">
        <f aca="false">SUM(B17:M17)</f>
        <v>0</v>
      </c>
    </row>
    <row r="18" customFormat="false" ht="15" hidden="false" customHeight="false" outlineLevel="0" collapsed="false">
      <c r="A18" s="14" t="s">
        <v>19</v>
      </c>
      <c r="B18" s="15" t="n">
        <v>0</v>
      </c>
      <c r="C18" s="15" t="n">
        <v>0</v>
      </c>
      <c r="D18" s="15" t="n">
        <v>0</v>
      </c>
      <c r="E18" s="15" t="n">
        <v>0</v>
      </c>
      <c r="F18" s="15" t="n">
        <v>0</v>
      </c>
      <c r="G18" s="15" t="n">
        <v>0</v>
      </c>
      <c r="H18" s="15" t="n">
        <v>0</v>
      </c>
      <c r="I18" s="15" t="n">
        <v>0</v>
      </c>
      <c r="J18" s="15" t="n">
        <v>0</v>
      </c>
      <c r="K18" s="15" t="n">
        <v>0</v>
      </c>
      <c r="L18" s="15" t="n">
        <v>0</v>
      </c>
      <c r="M18" s="15" t="n">
        <v>0</v>
      </c>
      <c r="N18" s="16" t="n">
        <f aca="false">SUM(B18:M18)</f>
        <v>0</v>
      </c>
    </row>
    <row r="19" customFormat="false" ht="15" hidden="false" customHeight="false" outlineLevel="0" collapsed="false">
      <c r="A19" s="14" t="s">
        <v>20</v>
      </c>
      <c r="B19" s="15" t="n">
        <v>9500</v>
      </c>
      <c r="C19" s="15" t="n">
        <v>8000</v>
      </c>
      <c r="D19" s="15" t="n">
        <v>11000</v>
      </c>
      <c r="E19" s="15" t="n">
        <v>7500</v>
      </c>
      <c r="F19" s="15" t="n">
        <v>12500</v>
      </c>
      <c r="G19" s="15" t="n">
        <v>10000</v>
      </c>
      <c r="H19" s="15" t="n">
        <v>11500</v>
      </c>
      <c r="I19" s="15" t="n">
        <v>6000</v>
      </c>
      <c r="J19" s="15" t="n">
        <v>10000</v>
      </c>
      <c r="K19" s="15" t="n">
        <v>12000</v>
      </c>
      <c r="L19" s="15" t="n">
        <v>10500</v>
      </c>
      <c r="M19" s="15" t="n">
        <v>13000</v>
      </c>
      <c r="N19" s="16" t="n">
        <f aca="false">SUM(B19:M19)</f>
        <v>121500</v>
      </c>
    </row>
    <row r="20" customFormat="false" ht="15" hidden="false" customHeight="false" outlineLevel="0" collapsed="false">
      <c r="A20" s="14" t="s">
        <v>21</v>
      </c>
      <c r="B20" s="15" t="n">
        <v>1800</v>
      </c>
      <c r="C20" s="15" t="n">
        <v>1800</v>
      </c>
      <c r="D20" s="15" t="n">
        <v>1800</v>
      </c>
      <c r="E20" s="15" t="n">
        <v>1800</v>
      </c>
      <c r="F20" s="15" t="n">
        <v>1800</v>
      </c>
      <c r="G20" s="15" t="n">
        <v>1800</v>
      </c>
      <c r="H20" s="15" t="n">
        <v>1800</v>
      </c>
      <c r="I20" s="15" t="n">
        <v>1800</v>
      </c>
      <c r="J20" s="15" t="n">
        <v>1800</v>
      </c>
      <c r="K20" s="15" t="n">
        <v>1800</v>
      </c>
      <c r="L20" s="15" t="n">
        <v>1800</v>
      </c>
      <c r="M20" s="15" t="n">
        <v>1800</v>
      </c>
      <c r="N20" s="16" t="n">
        <f aca="false">SUM(B20:M20)</f>
        <v>21600</v>
      </c>
    </row>
    <row r="21" customFormat="false" ht="15" hidden="false" customHeight="false" outlineLevel="0" collapsed="false">
      <c r="A21" s="14" t="s">
        <v>22</v>
      </c>
      <c r="B21" s="15" t="n">
        <v>2600</v>
      </c>
      <c r="C21" s="15" t="n">
        <v>2100</v>
      </c>
      <c r="D21" s="15" t="n">
        <v>2900</v>
      </c>
      <c r="E21" s="15" t="n">
        <v>1900</v>
      </c>
      <c r="F21" s="15" t="n">
        <v>3200</v>
      </c>
      <c r="G21" s="15" t="n">
        <v>2800</v>
      </c>
      <c r="H21" s="15" t="n">
        <v>3000</v>
      </c>
      <c r="I21" s="15" t="n">
        <v>1700</v>
      </c>
      <c r="J21" s="15" t="n">
        <v>2700</v>
      </c>
      <c r="K21" s="15" t="n">
        <v>3100</v>
      </c>
      <c r="L21" s="15" t="n">
        <v>2900</v>
      </c>
      <c r="M21" s="15" t="n">
        <v>3400</v>
      </c>
      <c r="N21" s="16" t="n">
        <f aca="false">SUM(B21:M21)</f>
        <v>32300</v>
      </c>
    </row>
    <row r="22" customFormat="false" ht="15" hidden="false" customHeight="false" outlineLevel="0" collapsed="false">
      <c r="A22" s="14" t="s">
        <v>23</v>
      </c>
      <c r="B22" s="15" t="n">
        <v>1150</v>
      </c>
      <c r="C22" s="15" t="n">
        <v>1150</v>
      </c>
      <c r="D22" s="15" t="n">
        <v>1150</v>
      </c>
      <c r="E22" s="15" t="n">
        <v>1150</v>
      </c>
      <c r="F22" s="15" t="n">
        <v>1150</v>
      </c>
      <c r="G22" s="15" t="n">
        <v>1150</v>
      </c>
      <c r="H22" s="15" t="n">
        <v>1150</v>
      </c>
      <c r="I22" s="15" t="n">
        <v>1150</v>
      </c>
      <c r="J22" s="15" t="n">
        <v>1150</v>
      </c>
      <c r="K22" s="15" t="n">
        <v>1150</v>
      </c>
      <c r="L22" s="15" t="n">
        <v>1150</v>
      </c>
      <c r="M22" s="15" t="n">
        <v>1150</v>
      </c>
      <c r="N22" s="16" t="n">
        <f aca="false">SUM(B22:M22)</f>
        <v>13800</v>
      </c>
    </row>
    <row r="23" customFormat="false" ht="15" hidden="false" customHeight="false" outlineLevel="0" collapsed="false">
      <c r="A23" s="14" t="s">
        <v>24</v>
      </c>
      <c r="B23" s="15" t="n">
        <v>900</v>
      </c>
      <c r="C23" s="15" t="n">
        <v>900</v>
      </c>
      <c r="D23" s="15" t="n">
        <v>900</v>
      </c>
      <c r="E23" s="15" t="n">
        <v>900</v>
      </c>
      <c r="F23" s="15" t="n">
        <v>900</v>
      </c>
      <c r="G23" s="15" t="n">
        <v>900</v>
      </c>
      <c r="H23" s="15" t="n">
        <v>900</v>
      </c>
      <c r="I23" s="15" t="n">
        <v>900</v>
      </c>
      <c r="J23" s="15" t="n">
        <v>900</v>
      </c>
      <c r="K23" s="15" t="n">
        <v>900</v>
      </c>
      <c r="L23" s="15" t="n">
        <v>900</v>
      </c>
      <c r="M23" s="15" t="n">
        <v>900</v>
      </c>
      <c r="N23" s="16" t="n">
        <f aca="false">SUM(B23:M23)</f>
        <v>10800</v>
      </c>
    </row>
    <row r="24" customFormat="false" ht="15" hidden="false" customHeight="false" outlineLevel="0" collapsed="false">
      <c r="A24" s="14" t="s">
        <v>25</v>
      </c>
      <c r="B24" s="15" t="n">
        <v>0</v>
      </c>
      <c r="C24" s="15" t="n">
        <v>0</v>
      </c>
      <c r="D24" s="15" t="n">
        <v>2400</v>
      </c>
      <c r="E24" s="15" t="n">
        <v>0</v>
      </c>
      <c r="F24" s="15" t="n">
        <v>0</v>
      </c>
      <c r="G24" s="15" t="n">
        <v>2400</v>
      </c>
      <c r="H24" s="15" t="n">
        <v>0</v>
      </c>
      <c r="I24" s="15" t="n">
        <v>0</v>
      </c>
      <c r="J24" s="15" t="n">
        <v>2400</v>
      </c>
      <c r="K24" s="15" t="n">
        <v>0</v>
      </c>
      <c r="L24" s="15" t="n">
        <v>0</v>
      </c>
      <c r="M24" s="15" t="n">
        <v>2400</v>
      </c>
      <c r="N24" s="16" t="n">
        <f aca="false">SUM(B24:M24)</f>
        <v>9600</v>
      </c>
    </row>
    <row r="25" customFormat="false" ht="15" hidden="false" customHeight="false" outlineLevel="0" collapsed="false">
      <c r="A25" s="14" t="s">
        <v>26</v>
      </c>
      <c r="B25" s="15" t="n">
        <v>0</v>
      </c>
      <c r="C25" s="15" t="n">
        <v>0</v>
      </c>
      <c r="D25" s="15" t="n">
        <v>0</v>
      </c>
      <c r="E25" s="15" t="n">
        <v>0</v>
      </c>
      <c r="F25" s="15" t="n">
        <v>0</v>
      </c>
      <c r="G25" s="15" t="n">
        <v>0</v>
      </c>
      <c r="H25" s="15" t="n">
        <v>0</v>
      </c>
      <c r="I25" s="15" t="n">
        <v>0</v>
      </c>
      <c r="J25" s="15" t="n">
        <v>0</v>
      </c>
      <c r="K25" s="15" t="n">
        <v>0</v>
      </c>
      <c r="L25" s="15" t="n">
        <v>0</v>
      </c>
      <c r="M25" s="15" t="n">
        <v>1100</v>
      </c>
      <c r="N25" s="16" t="n">
        <f aca="false">SUM(B25:M25)</f>
        <v>1100</v>
      </c>
    </row>
    <row r="26" customFormat="false" ht="15" hidden="false" customHeight="false" outlineLevel="0" collapsed="false">
      <c r="A26" s="14" t="s">
        <v>27</v>
      </c>
      <c r="B26" s="15" t="n">
        <v>0</v>
      </c>
      <c r="C26" s="15" t="n">
        <v>0</v>
      </c>
      <c r="D26" s="15" t="n">
        <v>0</v>
      </c>
      <c r="E26" s="15" t="n">
        <v>6000</v>
      </c>
      <c r="F26" s="15" t="n">
        <v>0</v>
      </c>
      <c r="G26" s="15" t="n">
        <v>0</v>
      </c>
      <c r="H26" s="15" t="n">
        <v>0</v>
      </c>
      <c r="I26" s="15" t="n">
        <v>0</v>
      </c>
      <c r="J26" s="15" t="n">
        <v>0</v>
      </c>
      <c r="K26" s="15" t="n">
        <v>0</v>
      </c>
      <c r="L26" s="15" t="n">
        <v>0</v>
      </c>
      <c r="M26" s="15" t="n">
        <v>0</v>
      </c>
      <c r="N26" s="16" t="n">
        <f aca="false">SUM(B26:M26)</f>
        <v>6000</v>
      </c>
    </row>
    <row r="27" customFormat="false" ht="15" hidden="false" customHeight="false" outlineLevel="0" collapsed="false">
      <c r="A27" s="14" t="s">
        <v>28</v>
      </c>
      <c r="B27" s="15" t="n">
        <v>0</v>
      </c>
      <c r="C27" s="15" t="n">
        <v>0</v>
      </c>
      <c r="D27" s="15" t="n">
        <v>0</v>
      </c>
      <c r="E27" s="15" t="n">
        <v>0</v>
      </c>
      <c r="F27" s="15" t="n">
        <v>0</v>
      </c>
      <c r="G27" s="15" t="n">
        <v>0</v>
      </c>
      <c r="H27" s="15" t="n">
        <v>0</v>
      </c>
      <c r="I27" s="15" t="n">
        <v>0</v>
      </c>
      <c r="J27" s="15" t="n">
        <v>0</v>
      </c>
      <c r="K27" s="15" t="n">
        <v>0</v>
      </c>
      <c r="L27" s="15" t="n">
        <v>0</v>
      </c>
      <c r="M27" s="15" t="n">
        <v>0</v>
      </c>
      <c r="N27" s="16" t="n">
        <f aca="false">SUM(B27:M27)</f>
        <v>0</v>
      </c>
    </row>
    <row r="28" customFormat="false" ht="15" hidden="false" customHeight="false" outlineLevel="0" collapsed="false">
      <c r="A28" s="17" t="s">
        <v>29</v>
      </c>
      <c r="B28" s="18" t="n">
        <f aca="false">SUM(B15:B27)</f>
        <v>27450</v>
      </c>
      <c r="C28" s="18" t="n">
        <f aca="false">SUM(C15:C27)</f>
        <v>25450</v>
      </c>
      <c r="D28" s="18" t="n">
        <f aca="false">SUM(D15:D27)</f>
        <v>31650</v>
      </c>
      <c r="E28" s="18" t="n">
        <f aca="false">SUM(E15:E27)</f>
        <v>30750</v>
      </c>
      <c r="F28" s="18" t="n">
        <f aca="false">SUM(F15:F27)</f>
        <v>31050</v>
      </c>
      <c r="G28" s="18" t="n">
        <f aca="false">SUM(G15:G27)</f>
        <v>30550</v>
      </c>
      <c r="H28" s="18" t="n">
        <f aca="false">SUM(H15:H27)</f>
        <v>29850</v>
      </c>
      <c r="I28" s="18" t="n">
        <f aca="false">SUM(I15:I27)</f>
        <v>23050</v>
      </c>
      <c r="J28" s="18" t="n">
        <f aca="false">SUM(J15:J27)</f>
        <v>30450</v>
      </c>
      <c r="K28" s="18" t="n">
        <f aca="false">SUM(K15:K27)</f>
        <v>30450</v>
      </c>
      <c r="L28" s="18" t="n">
        <f aca="false">SUM(L15:L27)</f>
        <v>28750</v>
      </c>
      <c r="M28" s="18" t="n">
        <f aca="false">SUM(M15:M27)</f>
        <v>39050</v>
      </c>
      <c r="N28" s="18" t="n">
        <f aca="false">SUM(N15:N27)</f>
        <v>358500</v>
      </c>
    </row>
    <row r="29" customFormat="false" ht="15" hidden="false" customHeight="false" outlineLevel="0" collapsed="false">
      <c r="A29" s="14" t="s">
        <v>30</v>
      </c>
      <c r="B29" s="16" t="n">
        <f aca="false">B13-B28</f>
        <v>550</v>
      </c>
      <c r="C29" s="16" t="n">
        <f aca="false">C13-C28</f>
        <v>-3450</v>
      </c>
      <c r="D29" s="16" t="n">
        <f aca="false">D13-D28</f>
        <v>-650</v>
      </c>
      <c r="E29" s="16" t="n">
        <f aca="false">E13-E28</f>
        <v>-11750</v>
      </c>
      <c r="F29" s="16" t="n">
        <f aca="false">F13-F28</f>
        <v>4950</v>
      </c>
      <c r="G29" s="16" t="n">
        <f aca="false">G13-G28</f>
        <v>-550</v>
      </c>
      <c r="H29" s="16" t="n">
        <f aca="false">H13-H28</f>
        <v>3150</v>
      </c>
      <c r="I29" s="16" t="n">
        <f aca="false">I13-I28</f>
        <v>-5050</v>
      </c>
      <c r="J29" s="16" t="n">
        <f aca="false">J13-J28</f>
        <v>-1450</v>
      </c>
      <c r="K29" s="16" t="n">
        <f aca="false">K13-K28</f>
        <v>3550</v>
      </c>
      <c r="L29" s="16" t="n">
        <f aca="false">L13-L28</f>
        <v>2250</v>
      </c>
      <c r="M29" s="16" t="n">
        <f aca="false">M13-M28</f>
        <v>-1050</v>
      </c>
      <c r="N29" s="16" t="n">
        <f aca="false">N13-N28</f>
        <v>-9500</v>
      </c>
    </row>
    <row r="30" customFormat="false" ht="15" hidden="false" customHeight="false" outlineLevel="0" collapsed="false">
      <c r="A30" s="17" t="s">
        <v>31</v>
      </c>
      <c r="B30" s="18" t="n">
        <f aca="false">B6+B29</f>
        <v>12950</v>
      </c>
      <c r="C30" s="18" t="n">
        <f aca="false">C6+C29</f>
        <v>9500</v>
      </c>
      <c r="D30" s="18" t="n">
        <f aca="false">D6+D29</f>
        <v>8850</v>
      </c>
      <c r="E30" s="18" t="n">
        <f aca="false">E6+E29</f>
        <v>-2900</v>
      </c>
      <c r="F30" s="18" t="n">
        <f aca="false">F6+F29</f>
        <v>2050</v>
      </c>
      <c r="G30" s="18" t="n">
        <f aca="false">G6+G29</f>
        <v>1500</v>
      </c>
      <c r="H30" s="18" t="n">
        <f aca="false">H6+H29</f>
        <v>4650</v>
      </c>
      <c r="I30" s="18" t="n">
        <f aca="false">I6+I29</f>
        <v>-400</v>
      </c>
      <c r="J30" s="18" t="n">
        <f aca="false">J6+J29</f>
        <v>-1850</v>
      </c>
      <c r="K30" s="18" t="n">
        <f aca="false">K6+K29</f>
        <v>1700</v>
      </c>
      <c r="L30" s="18" t="n">
        <f aca="false">L6+L29</f>
        <v>3950</v>
      </c>
      <c r="M30" s="18" t="n">
        <f aca="false">M6+M29</f>
        <v>2900</v>
      </c>
      <c r="N30" s="11"/>
    </row>
    <row r="32" customFormat="false" ht="15" hidden="false" customHeight="false" outlineLevel="0" collapsed="false">
      <c r="A32" s="2" t="s">
        <v>32</v>
      </c>
      <c r="B32" s="19" t="n">
        <f aca="false">MIN(B30:M30)</f>
        <v>-2900</v>
      </c>
      <c r="D32" s="20" t="s">
        <v>33</v>
      </c>
      <c r="E32" s="21" t="n">
        <f aca="false">INDEX(B5:M5,MATCH(B32,B30:M30,0))</f>
        <v>46478</v>
      </c>
    </row>
    <row r="33" customFormat="false" ht="15" hidden="false" customHeight="false" outlineLevel="0" collapsed="false">
      <c r="A33" s="2" t="s">
        <v>34</v>
      </c>
      <c r="B33" s="19" t="n">
        <f aca="false">(SUM(B15:M15)+SUM(B16:M16)+SUM(B20:M20)+SUM(B22:M22))/12</f>
        <v>14766.6666666667</v>
      </c>
      <c r="D33" s="20" t="s">
        <v>35</v>
      </c>
    </row>
    <row r="34" customFormat="false" ht="15" hidden="false" customHeight="false" outlineLevel="0" collapsed="false">
      <c r="A34" s="22" t="s">
        <v>36</v>
      </c>
      <c r="B34" s="23" t="n">
        <f aca="false">B32-B33</f>
        <v>-17666.6666666667</v>
      </c>
      <c r="D34" s="20" t="s">
        <v>37</v>
      </c>
    </row>
  </sheetData>
  <mergeCells count="1">
    <mergeCell ref="A3:N3"/>
  </mergeCells>
  <conditionalFormatting sqref="B30:M30">
    <cfRule type="cellIs" priority="2" operator="lessThan" aboveAverage="0" equalAverage="0" bottom="0" percent="0" rank="0" text="" dxfId="0">
      <formula>0</formula>
    </cfRule>
  </conditionalFormatting>
  <conditionalFormatting sqref="B6:M6">
    <cfRule type="cellIs" priority="3" operator="lessThan"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7" min="2" style="0" width="10"/>
  </cols>
  <sheetData>
    <row r="1" customFormat="false" ht="17.35" hidden="false" customHeight="false" outlineLevel="0" collapsed="false">
      <c r="A1" s="1" t="s">
        <v>38</v>
      </c>
    </row>
    <row r="2" customFormat="false" ht="15" hidden="false" customHeight="false" outlineLevel="0" collapsed="false">
      <c r="A2" s="5" t="s">
        <v>39</v>
      </c>
      <c r="B2" s="5"/>
      <c r="C2" s="5"/>
      <c r="D2" s="5"/>
      <c r="E2" s="5"/>
      <c r="F2" s="5"/>
      <c r="G2" s="5"/>
      <c r="H2" s="5"/>
      <c r="I2" s="5"/>
      <c r="J2" s="5"/>
      <c r="K2" s="5"/>
      <c r="L2" s="5"/>
      <c r="M2" s="5"/>
    </row>
    <row r="4" customFormat="false" ht="15" hidden="false" customHeight="false" outlineLevel="0" collapsed="false">
      <c r="A4" s="6" t="s">
        <v>5</v>
      </c>
      <c r="B4" s="7" t="n">
        <f aca="false">Prévisionnel!B5</f>
        <v>46388</v>
      </c>
      <c r="C4" s="7"/>
      <c r="D4" s="7"/>
      <c r="E4" s="7" t="n">
        <f aca="false">Prévisionnel!C5</f>
        <v>46419</v>
      </c>
      <c r="F4" s="7"/>
      <c r="G4" s="7"/>
      <c r="H4" s="7" t="n">
        <f aca="false">Prévisionnel!D5</f>
        <v>46447</v>
      </c>
      <c r="I4" s="7"/>
      <c r="J4" s="7"/>
      <c r="K4" s="7" t="n">
        <f aca="false">Prévisionnel!E5</f>
        <v>46478</v>
      </c>
      <c r="L4" s="7"/>
      <c r="M4" s="7"/>
      <c r="N4" s="7" t="n">
        <f aca="false">Prévisionnel!F5</f>
        <v>46508</v>
      </c>
      <c r="O4" s="7"/>
      <c r="P4" s="7"/>
      <c r="Q4" s="7" t="n">
        <f aca="false">Prévisionnel!G5</f>
        <v>46539</v>
      </c>
      <c r="R4" s="7"/>
      <c r="S4" s="7"/>
      <c r="T4" s="7" t="n">
        <f aca="false">Prévisionnel!H5</f>
        <v>46569</v>
      </c>
      <c r="U4" s="7"/>
      <c r="V4" s="7"/>
      <c r="W4" s="7" t="n">
        <f aca="false">Prévisionnel!I5</f>
        <v>46600</v>
      </c>
      <c r="X4" s="7"/>
      <c r="Y4" s="7"/>
      <c r="Z4" s="7" t="n">
        <f aca="false">Prévisionnel!J5</f>
        <v>46631</v>
      </c>
      <c r="AA4" s="7"/>
      <c r="AB4" s="7"/>
      <c r="AC4" s="7" t="n">
        <f aca="false">Prévisionnel!K5</f>
        <v>46661</v>
      </c>
      <c r="AD4" s="7"/>
      <c r="AE4" s="7"/>
      <c r="AF4" s="7" t="n">
        <f aca="false">Prévisionnel!L5</f>
        <v>46692</v>
      </c>
      <c r="AG4" s="7"/>
      <c r="AH4" s="7"/>
      <c r="AI4" s="7" t="n">
        <f aca="false">Prévisionnel!M5</f>
        <v>46722</v>
      </c>
      <c r="AJ4" s="7"/>
      <c r="AK4" s="7"/>
    </row>
    <row r="5" customFormat="false" ht="15" hidden="false" customHeight="false" outlineLevel="0" collapsed="false">
      <c r="A5" s="6"/>
      <c r="B5" s="24" t="s">
        <v>40</v>
      </c>
      <c r="C5" s="24" t="s">
        <v>41</v>
      </c>
      <c r="D5" s="24" t="s">
        <v>42</v>
      </c>
      <c r="E5" s="24" t="s">
        <v>40</v>
      </c>
      <c r="F5" s="24" t="s">
        <v>41</v>
      </c>
      <c r="G5" s="24" t="s">
        <v>42</v>
      </c>
      <c r="H5" s="24" t="s">
        <v>40</v>
      </c>
      <c r="I5" s="24" t="s">
        <v>41</v>
      </c>
      <c r="J5" s="24" t="s">
        <v>42</v>
      </c>
      <c r="K5" s="24" t="s">
        <v>40</v>
      </c>
      <c r="L5" s="24" t="s">
        <v>41</v>
      </c>
      <c r="M5" s="24" t="s">
        <v>42</v>
      </c>
      <c r="N5" s="24" t="s">
        <v>40</v>
      </c>
      <c r="O5" s="24" t="s">
        <v>41</v>
      </c>
      <c r="P5" s="24" t="s">
        <v>42</v>
      </c>
      <c r="Q5" s="24" t="s">
        <v>40</v>
      </c>
      <c r="R5" s="24" t="s">
        <v>41</v>
      </c>
      <c r="S5" s="24" t="s">
        <v>42</v>
      </c>
      <c r="T5" s="24" t="s">
        <v>40</v>
      </c>
      <c r="U5" s="24" t="s">
        <v>41</v>
      </c>
      <c r="V5" s="24" t="s">
        <v>42</v>
      </c>
      <c r="W5" s="24" t="s">
        <v>40</v>
      </c>
      <c r="X5" s="24" t="s">
        <v>41</v>
      </c>
      <c r="Y5" s="24" t="s">
        <v>42</v>
      </c>
      <c r="Z5" s="24" t="s">
        <v>40</v>
      </c>
      <c r="AA5" s="24" t="s">
        <v>41</v>
      </c>
      <c r="AB5" s="24" t="s">
        <v>42</v>
      </c>
      <c r="AC5" s="24" t="s">
        <v>40</v>
      </c>
      <c r="AD5" s="24" t="s">
        <v>41</v>
      </c>
      <c r="AE5" s="24" t="s">
        <v>42</v>
      </c>
      <c r="AF5" s="24" t="s">
        <v>40</v>
      </c>
      <c r="AG5" s="24" t="s">
        <v>41</v>
      </c>
      <c r="AH5" s="24" t="s">
        <v>42</v>
      </c>
      <c r="AI5" s="24" t="s">
        <v>40</v>
      </c>
      <c r="AJ5" s="24" t="s">
        <v>41</v>
      </c>
      <c r="AK5" s="24" t="s">
        <v>42</v>
      </c>
    </row>
    <row r="6" customFormat="false" ht="15" hidden="false" customHeight="false" outlineLevel="0" collapsed="false">
      <c r="A6" s="8" t="s">
        <v>7</v>
      </c>
      <c r="B6" s="25" t="n">
        <f aca="false">Prévisionnel!B6</f>
        <v>12400</v>
      </c>
      <c r="C6" s="15" t="n">
        <f aca="false">B6</f>
        <v>12400</v>
      </c>
      <c r="D6" s="16" t="n">
        <f aca="false">IF(C6="","",C6-B6)</f>
        <v>0</v>
      </c>
      <c r="E6" s="25" t="n">
        <f aca="false">Prévisionnel!C6</f>
        <v>12950</v>
      </c>
      <c r="F6" s="10" t="n">
        <f aca="false">IF(C29="","",C29)</f>
        <v>12950</v>
      </c>
      <c r="G6" s="16" t="n">
        <f aca="false">IF(F6="","",F6-E6)</f>
        <v>0</v>
      </c>
      <c r="H6" s="25" t="n">
        <f aca="false">Prévisionnel!D6</f>
        <v>9500</v>
      </c>
      <c r="I6" s="10" t="n">
        <f aca="false">IF(F29="","",F29)</f>
        <v>9500</v>
      </c>
      <c r="J6" s="16" t="n">
        <f aca="false">IF(I6="","",I6-H6)</f>
        <v>0</v>
      </c>
      <c r="K6" s="25" t="n">
        <f aca="false">Prévisionnel!E6</f>
        <v>8850</v>
      </c>
      <c r="L6" s="10" t="n">
        <f aca="false">IF(I29="","",I29)</f>
        <v>8850</v>
      </c>
      <c r="M6" s="16" t="n">
        <f aca="false">IF(L6="","",L6-K6)</f>
        <v>0</v>
      </c>
      <c r="N6" s="25" t="n">
        <f aca="false">Prévisionnel!F6</f>
        <v>-2900</v>
      </c>
      <c r="O6" s="10" t="n">
        <f aca="false">IF(L29="","",L29)</f>
        <v>-1300</v>
      </c>
      <c r="P6" s="16" t="n">
        <f aca="false">IF(O6="","",O6-N6)</f>
        <v>1600</v>
      </c>
      <c r="Q6" s="25" t="n">
        <f aca="false">Prévisionnel!G6</f>
        <v>2050</v>
      </c>
      <c r="R6" s="10" t="str">
        <f aca="false">IF(O29="","",O29)</f>
        <v/>
      </c>
      <c r="S6" s="16" t="str">
        <f aca="false">IF(R6="","",R6-Q6)</f>
        <v/>
      </c>
      <c r="T6" s="25" t="n">
        <f aca="false">Prévisionnel!H6</f>
        <v>1500</v>
      </c>
      <c r="U6" s="10" t="str">
        <f aca="false">IF(R29="","",R29)</f>
        <v/>
      </c>
      <c r="V6" s="16" t="str">
        <f aca="false">IF(U6="","",U6-T6)</f>
        <v/>
      </c>
      <c r="W6" s="25" t="n">
        <f aca="false">Prévisionnel!I6</f>
        <v>4650</v>
      </c>
      <c r="X6" s="10" t="str">
        <f aca="false">IF(U29="","",U29)</f>
        <v/>
      </c>
      <c r="Y6" s="16" t="str">
        <f aca="false">IF(X6="","",X6-W6)</f>
        <v/>
      </c>
      <c r="Z6" s="25" t="n">
        <f aca="false">Prévisionnel!J6</f>
        <v>-400</v>
      </c>
      <c r="AA6" s="10" t="str">
        <f aca="false">IF(X29="","",X29)</f>
        <v/>
      </c>
      <c r="AB6" s="16" t="str">
        <f aca="false">IF(AA6="","",AA6-Z6)</f>
        <v/>
      </c>
      <c r="AC6" s="25" t="n">
        <f aca="false">Prévisionnel!K6</f>
        <v>-1850</v>
      </c>
      <c r="AD6" s="10" t="str">
        <f aca="false">IF(AA29="","",AA29)</f>
        <v/>
      </c>
      <c r="AE6" s="16" t="str">
        <f aca="false">IF(AD6="","",AD6-AC6)</f>
        <v/>
      </c>
      <c r="AF6" s="25" t="n">
        <f aca="false">Prévisionnel!L6</f>
        <v>1700</v>
      </c>
      <c r="AG6" s="10" t="str">
        <f aca="false">IF(AD29="","",AD29)</f>
        <v/>
      </c>
      <c r="AH6" s="16" t="str">
        <f aca="false">IF(AG6="","",AG6-AF6)</f>
        <v/>
      </c>
      <c r="AI6" s="25" t="n">
        <f aca="false">Prévisionnel!M6</f>
        <v>3950</v>
      </c>
      <c r="AJ6" s="10" t="str">
        <f aca="false">IF(AG29="","",AG29)</f>
        <v/>
      </c>
      <c r="AK6" s="16" t="str">
        <f aca="false">IF(AJ6="","",AJ6-AI6)</f>
        <v/>
      </c>
    </row>
    <row r="7" customFormat="false" ht="15" hidden="false" customHeight="false" outlineLevel="0" collapsed="false">
      <c r="A7" s="12" t="s">
        <v>8</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customFormat="false" ht="15" hidden="false" customHeight="false" outlineLevel="0" collapsed="false">
      <c r="A8" s="14" t="s">
        <v>9</v>
      </c>
      <c r="B8" s="25" t="n">
        <f aca="false">Prévisionnel!B8</f>
        <v>28000</v>
      </c>
      <c r="C8" s="15" t="n">
        <f aca="false">B8</f>
        <v>28000</v>
      </c>
      <c r="D8" s="16" t="n">
        <f aca="false">IF(C8="","",(C8-B8))</f>
        <v>0</v>
      </c>
      <c r="E8" s="25" t="n">
        <f aca="false">Prévisionnel!C8</f>
        <v>22000</v>
      </c>
      <c r="F8" s="15" t="n">
        <f aca="false">E8</f>
        <v>22000</v>
      </c>
      <c r="G8" s="16" t="n">
        <f aca="false">IF(F8="","",(F8-E8))</f>
        <v>0</v>
      </c>
      <c r="H8" s="25" t="n">
        <f aca="false">Prévisionnel!D8</f>
        <v>31000</v>
      </c>
      <c r="I8" s="15" t="n">
        <f aca="false">H8</f>
        <v>31000</v>
      </c>
      <c r="J8" s="16" t="n">
        <f aca="false">IF(I8="","",(I8-H8))</f>
        <v>0</v>
      </c>
      <c r="K8" s="25" t="n">
        <f aca="false">Prévisionnel!E8</f>
        <v>19000</v>
      </c>
      <c r="L8" s="15" t="n">
        <v>15200</v>
      </c>
      <c r="M8" s="16" t="n">
        <f aca="false">IF(L8="","",(L8-K8))</f>
        <v>-3800</v>
      </c>
      <c r="N8" s="25" t="n">
        <f aca="false">Prévisionnel!F8</f>
        <v>36000</v>
      </c>
      <c r="O8" s="15"/>
      <c r="P8" s="16" t="str">
        <f aca="false">IF(O8="","",(O8-N8))</f>
        <v/>
      </c>
      <c r="Q8" s="25" t="n">
        <f aca="false">Prévisionnel!G8</f>
        <v>30000</v>
      </c>
      <c r="R8" s="15"/>
      <c r="S8" s="16" t="str">
        <f aca="false">IF(R8="","",(R8-Q8))</f>
        <v/>
      </c>
      <c r="T8" s="25" t="n">
        <f aca="false">Prévisionnel!H8</f>
        <v>33000</v>
      </c>
      <c r="U8" s="15"/>
      <c r="V8" s="16" t="str">
        <f aca="false">IF(U8="","",(U8-T8))</f>
        <v/>
      </c>
      <c r="W8" s="25" t="n">
        <f aca="false">Prévisionnel!I8</f>
        <v>18000</v>
      </c>
      <c r="X8" s="15"/>
      <c r="Y8" s="16" t="str">
        <f aca="false">IF(X8="","",(X8-W8))</f>
        <v/>
      </c>
      <c r="Z8" s="25" t="n">
        <f aca="false">Prévisionnel!J8</f>
        <v>29000</v>
      </c>
      <c r="AA8" s="15"/>
      <c r="AB8" s="16" t="str">
        <f aca="false">IF(AA8="","",(AA8-Z8))</f>
        <v/>
      </c>
      <c r="AC8" s="25" t="n">
        <f aca="false">Prévisionnel!K8</f>
        <v>34000</v>
      </c>
      <c r="AD8" s="15"/>
      <c r="AE8" s="16" t="str">
        <f aca="false">IF(AD8="","",(AD8-AC8))</f>
        <v/>
      </c>
      <c r="AF8" s="25" t="n">
        <f aca="false">Prévisionnel!L8</f>
        <v>31000</v>
      </c>
      <c r="AG8" s="15"/>
      <c r="AH8" s="16" t="str">
        <f aca="false">IF(AG8="","",(AG8-AF8))</f>
        <v/>
      </c>
      <c r="AI8" s="25" t="n">
        <f aca="false">Prévisionnel!M8</f>
        <v>38000</v>
      </c>
      <c r="AJ8" s="15"/>
      <c r="AK8" s="16" t="str">
        <f aca="false">IF(AJ8="","",(AJ8-AI8))</f>
        <v/>
      </c>
    </row>
    <row r="9" customFormat="false" ht="15" hidden="false" customHeight="false" outlineLevel="0" collapsed="false">
      <c r="A9" s="14" t="s">
        <v>10</v>
      </c>
      <c r="B9" s="25" t="n">
        <f aca="false">Prévisionnel!B9</f>
        <v>0</v>
      </c>
      <c r="C9" s="15" t="n">
        <f aca="false">B9</f>
        <v>0</v>
      </c>
      <c r="D9" s="16" t="n">
        <f aca="false">IF(C9="","",(C9-B9))</f>
        <v>0</v>
      </c>
      <c r="E9" s="25" t="n">
        <f aca="false">Prévisionnel!C9</f>
        <v>0</v>
      </c>
      <c r="F9" s="15" t="n">
        <f aca="false">E9</f>
        <v>0</v>
      </c>
      <c r="G9" s="16" t="n">
        <f aca="false">IF(F9="","",(F9-E9))</f>
        <v>0</v>
      </c>
      <c r="H9" s="25" t="n">
        <f aca="false">Prévisionnel!D9</f>
        <v>0</v>
      </c>
      <c r="I9" s="15" t="n">
        <f aca="false">H9</f>
        <v>0</v>
      </c>
      <c r="J9" s="16" t="n">
        <f aca="false">IF(I9="","",(I9-H9))</f>
        <v>0</v>
      </c>
      <c r="K9" s="25" t="n">
        <f aca="false">Prévisionnel!E9</f>
        <v>0</v>
      </c>
      <c r="L9" s="15" t="n">
        <f aca="false">K9</f>
        <v>0</v>
      </c>
      <c r="M9" s="16" t="n">
        <f aca="false">IF(L9="","",(L9-K9))</f>
        <v>0</v>
      </c>
      <c r="N9" s="25" t="n">
        <f aca="false">Prévisionnel!F9</f>
        <v>0</v>
      </c>
      <c r="O9" s="15"/>
      <c r="P9" s="16" t="str">
        <f aca="false">IF(O9="","",(O9-N9))</f>
        <v/>
      </c>
      <c r="Q9" s="25" t="n">
        <f aca="false">Prévisionnel!G9</f>
        <v>0</v>
      </c>
      <c r="R9" s="15"/>
      <c r="S9" s="16" t="str">
        <f aca="false">IF(R9="","",(R9-Q9))</f>
        <v/>
      </c>
      <c r="T9" s="25" t="n">
        <f aca="false">Prévisionnel!H9</f>
        <v>0</v>
      </c>
      <c r="U9" s="15"/>
      <c r="V9" s="16" t="str">
        <f aca="false">IF(U9="","",(U9-T9))</f>
        <v/>
      </c>
      <c r="W9" s="25" t="n">
        <f aca="false">Prévisionnel!I9</f>
        <v>0</v>
      </c>
      <c r="X9" s="15"/>
      <c r="Y9" s="16" t="str">
        <f aca="false">IF(X9="","",(X9-W9))</f>
        <v/>
      </c>
      <c r="Z9" s="25" t="n">
        <f aca="false">Prévisionnel!J9</f>
        <v>0</v>
      </c>
      <c r="AA9" s="15"/>
      <c r="AB9" s="16" t="str">
        <f aca="false">IF(AA9="","",(AA9-Z9))</f>
        <v/>
      </c>
      <c r="AC9" s="25" t="n">
        <f aca="false">Prévisionnel!K9</f>
        <v>0</v>
      </c>
      <c r="AD9" s="15"/>
      <c r="AE9" s="16" t="str">
        <f aca="false">IF(AD9="","",(AD9-AC9))</f>
        <v/>
      </c>
      <c r="AF9" s="25" t="n">
        <f aca="false">Prévisionnel!L9</f>
        <v>0</v>
      </c>
      <c r="AG9" s="15"/>
      <c r="AH9" s="16" t="str">
        <f aca="false">IF(AG9="","",(AG9-AF9))</f>
        <v/>
      </c>
      <c r="AI9" s="25" t="n">
        <f aca="false">Prévisionnel!M9</f>
        <v>0</v>
      </c>
      <c r="AJ9" s="15"/>
      <c r="AK9" s="16" t="str">
        <f aca="false">IF(AJ9="","",(AJ9-AI9))</f>
        <v/>
      </c>
    </row>
    <row r="10" customFormat="false" ht="15" hidden="false" customHeight="false" outlineLevel="0" collapsed="false">
      <c r="A10" s="14" t="s">
        <v>11</v>
      </c>
      <c r="B10" s="25" t="n">
        <f aca="false">Prévisionnel!B10</f>
        <v>0</v>
      </c>
      <c r="C10" s="15" t="n">
        <f aca="false">B10</f>
        <v>0</v>
      </c>
      <c r="D10" s="16" t="n">
        <f aca="false">IF(C10="","",(C10-B10))</f>
        <v>0</v>
      </c>
      <c r="E10" s="25" t="n">
        <f aca="false">Prévisionnel!C10</f>
        <v>0</v>
      </c>
      <c r="F10" s="15" t="n">
        <f aca="false">E10</f>
        <v>0</v>
      </c>
      <c r="G10" s="16" t="n">
        <f aca="false">IF(F10="","",(F10-E10))</f>
        <v>0</v>
      </c>
      <c r="H10" s="25" t="n">
        <f aca="false">Prévisionnel!D10</f>
        <v>0</v>
      </c>
      <c r="I10" s="15" t="n">
        <f aca="false">H10</f>
        <v>0</v>
      </c>
      <c r="J10" s="16" t="n">
        <f aca="false">IF(I10="","",(I10-H10))</f>
        <v>0</v>
      </c>
      <c r="K10" s="25" t="n">
        <f aca="false">Prévisionnel!E10</f>
        <v>0</v>
      </c>
      <c r="L10" s="15" t="n">
        <f aca="false">K10</f>
        <v>0</v>
      </c>
      <c r="M10" s="16" t="n">
        <f aca="false">IF(L10="","",(L10-K10))</f>
        <v>0</v>
      </c>
      <c r="N10" s="25" t="n">
        <f aca="false">Prévisionnel!F10</f>
        <v>0</v>
      </c>
      <c r="O10" s="15"/>
      <c r="P10" s="16" t="str">
        <f aca="false">IF(O10="","",(O10-N10))</f>
        <v/>
      </c>
      <c r="Q10" s="25" t="n">
        <f aca="false">Prévisionnel!G10</f>
        <v>0</v>
      </c>
      <c r="R10" s="15"/>
      <c r="S10" s="16" t="str">
        <f aca="false">IF(R10="","",(R10-Q10))</f>
        <v/>
      </c>
      <c r="T10" s="25" t="n">
        <f aca="false">Prévisionnel!H10</f>
        <v>0</v>
      </c>
      <c r="U10" s="15"/>
      <c r="V10" s="16" t="str">
        <f aca="false">IF(U10="","",(U10-T10))</f>
        <v/>
      </c>
      <c r="W10" s="25" t="n">
        <f aca="false">Prévisionnel!I10</f>
        <v>0</v>
      </c>
      <c r="X10" s="15"/>
      <c r="Y10" s="16" t="str">
        <f aca="false">IF(X10="","",(X10-W10))</f>
        <v/>
      </c>
      <c r="Z10" s="25" t="n">
        <f aca="false">Prévisionnel!J10</f>
        <v>0</v>
      </c>
      <c r="AA10" s="15"/>
      <c r="AB10" s="16" t="str">
        <f aca="false">IF(AA10="","",(AA10-Z10))</f>
        <v/>
      </c>
      <c r="AC10" s="25" t="n">
        <f aca="false">Prévisionnel!K10</f>
        <v>0</v>
      </c>
      <c r="AD10" s="15"/>
      <c r="AE10" s="16" t="str">
        <f aca="false">IF(AD10="","",(AD10-AC10))</f>
        <v/>
      </c>
      <c r="AF10" s="25" t="n">
        <f aca="false">Prévisionnel!L10</f>
        <v>0</v>
      </c>
      <c r="AG10" s="15"/>
      <c r="AH10" s="16" t="str">
        <f aca="false">IF(AG10="","",(AG10-AF10))</f>
        <v/>
      </c>
      <c r="AI10" s="25" t="n">
        <f aca="false">Prévisionnel!M10</f>
        <v>0</v>
      </c>
      <c r="AJ10" s="15"/>
      <c r="AK10" s="16" t="str">
        <f aca="false">IF(AJ10="","",(AJ10-AI10))</f>
        <v/>
      </c>
    </row>
    <row r="11" customFormat="false" ht="15" hidden="false" customHeight="false" outlineLevel="0" collapsed="false">
      <c r="A11" s="14" t="s">
        <v>12</v>
      </c>
      <c r="B11" s="25" t="n">
        <f aca="false">Prévisionnel!B11</f>
        <v>0</v>
      </c>
      <c r="C11" s="15" t="n">
        <f aca="false">B11</f>
        <v>0</v>
      </c>
      <c r="D11" s="16" t="n">
        <f aca="false">IF(C11="","",(C11-B11))</f>
        <v>0</v>
      </c>
      <c r="E11" s="25" t="n">
        <f aca="false">Prévisionnel!C11</f>
        <v>0</v>
      </c>
      <c r="F11" s="15" t="n">
        <f aca="false">E11</f>
        <v>0</v>
      </c>
      <c r="G11" s="16" t="n">
        <f aca="false">IF(F11="","",(F11-E11))</f>
        <v>0</v>
      </c>
      <c r="H11" s="25" t="n">
        <f aca="false">Prévisionnel!D11</f>
        <v>0</v>
      </c>
      <c r="I11" s="15" t="n">
        <f aca="false">H11</f>
        <v>0</v>
      </c>
      <c r="J11" s="16" t="n">
        <f aca="false">IF(I11="","",(I11-H11))</f>
        <v>0</v>
      </c>
      <c r="K11" s="25" t="n">
        <f aca="false">Prévisionnel!E11</f>
        <v>0</v>
      </c>
      <c r="L11" s="15" t="n">
        <f aca="false">K11</f>
        <v>0</v>
      </c>
      <c r="M11" s="16" t="n">
        <f aca="false">IF(L11="","",(L11-K11))</f>
        <v>0</v>
      </c>
      <c r="N11" s="25" t="n">
        <f aca="false">Prévisionnel!F11</f>
        <v>0</v>
      </c>
      <c r="O11" s="15"/>
      <c r="P11" s="16" t="str">
        <f aca="false">IF(O11="","",(O11-N11))</f>
        <v/>
      </c>
      <c r="Q11" s="25" t="n">
        <f aca="false">Prévisionnel!G11</f>
        <v>0</v>
      </c>
      <c r="R11" s="15"/>
      <c r="S11" s="16" t="str">
        <f aca="false">IF(R11="","",(R11-Q11))</f>
        <v/>
      </c>
      <c r="T11" s="25" t="n">
        <f aca="false">Prévisionnel!H11</f>
        <v>0</v>
      </c>
      <c r="U11" s="15"/>
      <c r="V11" s="16" t="str">
        <f aca="false">IF(U11="","",(U11-T11))</f>
        <v/>
      </c>
      <c r="W11" s="25" t="n">
        <f aca="false">Prévisionnel!I11</f>
        <v>0</v>
      </c>
      <c r="X11" s="15"/>
      <c r="Y11" s="16" t="str">
        <f aca="false">IF(X11="","",(X11-W11))</f>
        <v/>
      </c>
      <c r="Z11" s="25" t="n">
        <f aca="false">Prévisionnel!J11</f>
        <v>0</v>
      </c>
      <c r="AA11" s="15"/>
      <c r="AB11" s="16" t="str">
        <f aca="false">IF(AA11="","",(AA11-Z11))</f>
        <v/>
      </c>
      <c r="AC11" s="25" t="n">
        <f aca="false">Prévisionnel!K11</f>
        <v>0</v>
      </c>
      <c r="AD11" s="15"/>
      <c r="AE11" s="16" t="str">
        <f aca="false">IF(AD11="","",(AD11-AC11))</f>
        <v/>
      </c>
      <c r="AF11" s="25" t="n">
        <f aca="false">Prévisionnel!L11</f>
        <v>0</v>
      </c>
      <c r="AG11" s="15"/>
      <c r="AH11" s="16" t="str">
        <f aca="false">IF(AG11="","",(AG11-AF11))</f>
        <v/>
      </c>
      <c r="AI11" s="25" t="n">
        <f aca="false">Prévisionnel!M11</f>
        <v>0</v>
      </c>
      <c r="AJ11" s="15"/>
      <c r="AK11" s="16" t="str">
        <f aca="false">IF(AJ11="","",(AJ11-AI11))</f>
        <v/>
      </c>
    </row>
    <row r="12" customFormat="false" ht="15" hidden="false" customHeight="false" outlineLevel="0" collapsed="false">
      <c r="A12" s="14" t="s">
        <v>13</v>
      </c>
      <c r="B12" s="25" t="n">
        <f aca="false">Prévisionnel!B12</f>
        <v>0</v>
      </c>
      <c r="C12" s="15" t="n">
        <f aca="false">B12</f>
        <v>0</v>
      </c>
      <c r="D12" s="16" t="n">
        <f aca="false">IF(C12="","",(C12-B12))</f>
        <v>0</v>
      </c>
      <c r="E12" s="25" t="n">
        <f aca="false">Prévisionnel!C12</f>
        <v>0</v>
      </c>
      <c r="F12" s="15" t="n">
        <f aca="false">E12</f>
        <v>0</v>
      </c>
      <c r="G12" s="16" t="n">
        <f aca="false">IF(F12="","",(F12-E12))</f>
        <v>0</v>
      </c>
      <c r="H12" s="25" t="n">
        <f aca="false">Prévisionnel!D12</f>
        <v>0</v>
      </c>
      <c r="I12" s="15" t="n">
        <f aca="false">H12</f>
        <v>0</v>
      </c>
      <c r="J12" s="16" t="n">
        <f aca="false">IF(I12="","",(I12-H12))</f>
        <v>0</v>
      </c>
      <c r="K12" s="25" t="n">
        <f aca="false">Prévisionnel!E12</f>
        <v>0</v>
      </c>
      <c r="L12" s="15" t="n">
        <f aca="false">K12</f>
        <v>0</v>
      </c>
      <c r="M12" s="16" t="n">
        <f aca="false">IF(L12="","",(L12-K12))</f>
        <v>0</v>
      </c>
      <c r="N12" s="25" t="n">
        <f aca="false">Prévisionnel!F12</f>
        <v>0</v>
      </c>
      <c r="O12" s="15"/>
      <c r="P12" s="16" t="str">
        <f aca="false">IF(O12="","",(O12-N12))</f>
        <v/>
      </c>
      <c r="Q12" s="25" t="n">
        <f aca="false">Prévisionnel!G12</f>
        <v>0</v>
      </c>
      <c r="R12" s="15"/>
      <c r="S12" s="16" t="str">
        <f aca="false">IF(R12="","",(R12-Q12))</f>
        <v/>
      </c>
      <c r="T12" s="25" t="n">
        <f aca="false">Prévisionnel!H12</f>
        <v>0</v>
      </c>
      <c r="U12" s="15"/>
      <c r="V12" s="16" t="str">
        <f aca="false">IF(U12="","",(U12-T12))</f>
        <v/>
      </c>
      <c r="W12" s="25" t="n">
        <f aca="false">Prévisionnel!I12</f>
        <v>0</v>
      </c>
      <c r="X12" s="15"/>
      <c r="Y12" s="16" t="str">
        <f aca="false">IF(X12="","",(X12-W12))</f>
        <v/>
      </c>
      <c r="Z12" s="25" t="n">
        <f aca="false">Prévisionnel!J12</f>
        <v>0</v>
      </c>
      <c r="AA12" s="15"/>
      <c r="AB12" s="16" t="str">
        <f aca="false">IF(AA12="","",(AA12-Z12))</f>
        <v/>
      </c>
      <c r="AC12" s="25" t="n">
        <f aca="false">Prévisionnel!K12</f>
        <v>0</v>
      </c>
      <c r="AD12" s="15"/>
      <c r="AE12" s="16" t="str">
        <f aca="false">IF(AD12="","",(AD12-AC12))</f>
        <v/>
      </c>
      <c r="AF12" s="25" t="n">
        <f aca="false">Prévisionnel!L12</f>
        <v>0</v>
      </c>
      <c r="AG12" s="15"/>
      <c r="AH12" s="16" t="str">
        <f aca="false">IF(AG12="","",(AG12-AF12))</f>
        <v/>
      </c>
      <c r="AI12" s="25" t="n">
        <f aca="false">Prévisionnel!M12</f>
        <v>0</v>
      </c>
      <c r="AJ12" s="15"/>
      <c r="AK12" s="16" t="str">
        <f aca="false">IF(AJ12="","",(AJ12-AI12))</f>
        <v/>
      </c>
    </row>
    <row r="13" customFormat="false" ht="15" hidden="false" customHeight="false" outlineLevel="0" collapsed="false">
      <c r="A13" s="17" t="s">
        <v>14</v>
      </c>
      <c r="B13" s="18" t="n">
        <f aca="false">SUM(B8:B12)</f>
        <v>28000</v>
      </c>
      <c r="C13" s="18" t="n">
        <f aca="false">IF(COUNT(C8:C12)=0,"",SUM(C8:C12))</f>
        <v>28000</v>
      </c>
      <c r="D13" s="18" t="n">
        <f aca="false">IF(C13="","",C13-B13)</f>
        <v>0</v>
      </c>
      <c r="E13" s="18" t="n">
        <f aca="false">SUM(E8:E12)</f>
        <v>22000</v>
      </c>
      <c r="F13" s="18" t="n">
        <f aca="false">IF(COUNT(F8:F12)=0,"",SUM(F8:F12))</f>
        <v>22000</v>
      </c>
      <c r="G13" s="18" t="n">
        <f aca="false">IF(F13="","",F13-E13)</f>
        <v>0</v>
      </c>
      <c r="H13" s="18" t="n">
        <f aca="false">SUM(H8:H12)</f>
        <v>31000</v>
      </c>
      <c r="I13" s="18" t="n">
        <f aca="false">IF(COUNT(I8:I12)=0,"",SUM(I8:I12))</f>
        <v>31000</v>
      </c>
      <c r="J13" s="18" t="n">
        <f aca="false">IF(I13="","",I13-H13)</f>
        <v>0</v>
      </c>
      <c r="K13" s="18" t="n">
        <f aca="false">SUM(K8:K12)</f>
        <v>19000</v>
      </c>
      <c r="L13" s="18" t="n">
        <f aca="false">IF(COUNT(L8:L12)=0,"",SUM(L8:L12))</f>
        <v>15200</v>
      </c>
      <c r="M13" s="18" t="n">
        <f aca="false">IF(L13="","",L13-K13)</f>
        <v>-3800</v>
      </c>
      <c r="N13" s="18" t="n">
        <f aca="false">SUM(N8:N12)</f>
        <v>36000</v>
      </c>
      <c r="O13" s="18" t="str">
        <f aca="false">IF(COUNT(O8:O12)=0,"",SUM(O8:O12))</f>
        <v/>
      </c>
      <c r="P13" s="18" t="str">
        <f aca="false">IF(O13="","",O13-N13)</f>
        <v/>
      </c>
      <c r="Q13" s="18" t="n">
        <f aca="false">SUM(Q8:Q12)</f>
        <v>30000</v>
      </c>
      <c r="R13" s="18" t="str">
        <f aca="false">IF(COUNT(R8:R12)=0,"",SUM(R8:R12))</f>
        <v/>
      </c>
      <c r="S13" s="18" t="str">
        <f aca="false">IF(R13="","",R13-Q13)</f>
        <v/>
      </c>
      <c r="T13" s="18" t="n">
        <f aca="false">SUM(T8:T12)</f>
        <v>33000</v>
      </c>
      <c r="U13" s="18" t="str">
        <f aca="false">IF(COUNT(U8:U12)=0,"",SUM(U8:U12))</f>
        <v/>
      </c>
      <c r="V13" s="18" t="str">
        <f aca="false">IF(U13="","",U13-T13)</f>
        <v/>
      </c>
      <c r="W13" s="18" t="n">
        <f aca="false">SUM(W8:W12)</f>
        <v>18000</v>
      </c>
      <c r="X13" s="18" t="str">
        <f aca="false">IF(COUNT(X8:X12)=0,"",SUM(X8:X12))</f>
        <v/>
      </c>
      <c r="Y13" s="18" t="str">
        <f aca="false">IF(X13="","",X13-W13)</f>
        <v/>
      </c>
      <c r="Z13" s="18" t="n">
        <f aca="false">SUM(Z8:Z12)</f>
        <v>29000</v>
      </c>
      <c r="AA13" s="18" t="str">
        <f aca="false">IF(COUNT(AA8:AA12)=0,"",SUM(AA8:AA12))</f>
        <v/>
      </c>
      <c r="AB13" s="18" t="str">
        <f aca="false">IF(AA13="","",AA13-Z13)</f>
        <v/>
      </c>
      <c r="AC13" s="18" t="n">
        <f aca="false">SUM(AC8:AC12)</f>
        <v>34000</v>
      </c>
      <c r="AD13" s="18" t="str">
        <f aca="false">IF(COUNT(AD8:AD12)=0,"",SUM(AD8:AD12))</f>
        <v/>
      </c>
      <c r="AE13" s="18" t="str">
        <f aca="false">IF(AD13="","",AD13-AC13)</f>
        <v/>
      </c>
      <c r="AF13" s="18" t="n">
        <f aca="false">SUM(AF8:AF12)</f>
        <v>31000</v>
      </c>
      <c r="AG13" s="18" t="str">
        <f aca="false">IF(COUNT(AG8:AG12)=0,"",SUM(AG8:AG12))</f>
        <v/>
      </c>
      <c r="AH13" s="18" t="str">
        <f aca="false">IF(AG13="","",AG13-AF13)</f>
        <v/>
      </c>
      <c r="AI13" s="18" t="n">
        <f aca="false">SUM(AI8:AI12)</f>
        <v>38000</v>
      </c>
      <c r="AJ13" s="18" t="str">
        <f aca="false">IF(COUNT(AJ8:AJ12)=0,"",SUM(AJ8:AJ12))</f>
        <v/>
      </c>
      <c r="AK13" s="18" t="str">
        <f aca="false">IF(AJ13="","",AJ13-AI13)</f>
        <v/>
      </c>
    </row>
    <row r="14" customFormat="false" ht="15" hidden="false" customHeight="false" outlineLevel="0" collapsed="false">
      <c r="A14" s="12" t="s">
        <v>15</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row>
    <row r="15" customFormat="false" ht="15" hidden="false" customHeight="false" outlineLevel="0" collapsed="false">
      <c r="A15" s="14" t="s">
        <v>16</v>
      </c>
      <c r="B15" s="25" t="n">
        <f aca="false">Prévisionnel!B15</f>
        <v>7200</v>
      </c>
      <c r="C15" s="15" t="n">
        <f aca="false">B15</f>
        <v>7200</v>
      </c>
      <c r="D15" s="16" t="n">
        <f aca="false">IF(C15="","",-(C15-B15))</f>
        <v>-0</v>
      </c>
      <c r="E15" s="25" t="n">
        <f aca="false">Prévisionnel!C15</f>
        <v>7200</v>
      </c>
      <c r="F15" s="15" t="n">
        <f aca="false">E15</f>
        <v>7200</v>
      </c>
      <c r="G15" s="16" t="n">
        <f aca="false">IF(F15="","",-(F15-E15))</f>
        <v>-0</v>
      </c>
      <c r="H15" s="25" t="n">
        <f aca="false">Prévisionnel!D15</f>
        <v>7200</v>
      </c>
      <c r="I15" s="15" t="n">
        <f aca="false">H15</f>
        <v>7200</v>
      </c>
      <c r="J15" s="16" t="n">
        <f aca="false">IF(I15="","",-(I15-H15))</f>
        <v>-0</v>
      </c>
      <c r="K15" s="25" t="n">
        <f aca="false">Prévisionnel!E15</f>
        <v>7200</v>
      </c>
      <c r="L15" s="15" t="n">
        <f aca="false">K15</f>
        <v>7200</v>
      </c>
      <c r="M15" s="16" t="n">
        <f aca="false">IF(L15="","",-(L15-K15))</f>
        <v>-0</v>
      </c>
      <c r="N15" s="25" t="n">
        <f aca="false">Prévisionnel!F15</f>
        <v>7200</v>
      </c>
      <c r="O15" s="15"/>
      <c r="P15" s="16" t="str">
        <f aca="false">IF(O15="","",-(O15-N15))</f>
        <v/>
      </c>
      <c r="Q15" s="25" t="n">
        <f aca="false">Prévisionnel!G15</f>
        <v>7200</v>
      </c>
      <c r="R15" s="15"/>
      <c r="S15" s="16" t="str">
        <f aca="false">IF(R15="","",-(R15-Q15))</f>
        <v/>
      </c>
      <c r="T15" s="25" t="n">
        <f aca="false">Prévisionnel!H15</f>
        <v>7200</v>
      </c>
      <c r="U15" s="15"/>
      <c r="V15" s="16" t="str">
        <f aca="false">IF(U15="","",-(U15-T15))</f>
        <v/>
      </c>
      <c r="W15" s="25" t="n">
        <f aca="false">Prévisionnel!I15</f>
        <v>7200</v>
      </c>
      <c r="X15" s="15"/>
      <c r="Y15" s="16" t="str">
        <f aca="false">IF(X15="","",-(X15-W15))</f>
        <v/>
      </c>
      <c r="Z15" s="25" t="n">
        <f aca="false">Prévisionnel!J15</f>
        <v>7200</v>
      </c>
      <c r="AA15" s="15"/>
      <c r="AB15" s="16" t="str">
        <f aca="false">IF(AA15="","",-(AA15-Z15))</f>
        <v/>
      </c>
      <c r="AC15" s="25" t="n">
        <f aca="false">Prévisionnel!K15</f>
        <v>7200</v>
      </c>
      <c r="AD15" s="15"/>
      <c r="AE15" s="16" t="str">
        <f aca="false">IF(AD15="","",-(AD15-AC15))</f>
        <v/>
      </c>
      <c r="AF15" s="25" t="n">
        <f aca="false">Prévisionnel!L15</f>
        <v>7200</v>
      </c>
      <c r="AG15" s="15"/>
      <c r="AH15" s="16" t="str">
        <f aca="false">IF(AG15="","",-(AG15-AF15))</f>
        <v/>
      </c>
      <c r="AI15" s="25" t="n">
        <f aca="false">Prévisionnel!M15</f>
        <v>9600</v>
      </c>
      <c r="AJ15" s="15"/>
      <c r="AK15" s="16" t="str">
        <f aca="false">IF(AJ15="","",-(AJ15-AI15))</f>
        <v/>
      </c>
    </row>
    <row r="16" customFormat="false" ht="15" hidden="false" customHeight="false" outlineLevel="0" collapsed="false">
      <c r="A16" s="14" t="s">
        <v>17</v>
      </c>
      <c r="B16" s="25" t="n">
        <f aca="false">Prévisionnel!B16</f>
        <v>4300</v>
      </c>
      <c r="C16" s="15" t="n">
        <f aca="false">B16</f>
        <v>4300</v>
      </c>
      <c r="D16" s="16" t="n">
        <f aca="false">IF(C16="","",-(C16-B16))</f>
        <v>-0</v>
      </c>
      <c r="E16" s="25" t="n">
        <f aca="false">Prévisionnel!C16</f>
        <v>4300</v>
      </c>
      <c r="F16" s="15" t="n">
        <f aca="false">E16</f>
        <v>4300</v>
      </c>
      <c r="G16" s="16" t="n">
        <f aca="false">IF(F16="","",-(F16-E16))</f>
        <v>-0</v>
      </c>
      <c r="H16" s="25" t="n">
        <f aca="false">Prévisionnel!D16</f>
        <v>4300</v>
      </c>
      <c r="I16" s="15" t="n">
        <f aca="false">H16</f>
        <v>4300</v>
      </c>
      <c r="J16" s="16" t="n">
        <f aca="false">IF(I16="","",-(I16-H16))</f>
        <v>-0</v>
      </c>
      <c r="K16" s="25" t="n">
        <f aca="false">Prévisionnel!E16</f>
        <v>4300</v>
      </c>
      <c r="L16" s="15" t="n">
        <f aca="false">K16</f>
        <v>4300</v>
      </c>
      <c r="M16" s="16" t="n">
        <f aca="false">IF(L16="","",-(L16-K16))</f>
        <v>-0</v>
      </c>
      <c r="N16" s="25" t="n">
        <f aca="false">Prévisionnel!F16</f>
        <v>4300</v>
      </c>
      <c r="O16" s="15"/>
      <c r="P16" s="16" t="str">
        <f aca="false">IF(O16="","",-(O16-N16))</f>
        <v/>
      </c>
      <c r="Q16" s="25" t="n">
        <f aca="false">Prévisionnel!G16</f>
        <v>4300</v>
      </c>
      <c r="R16" s="15"/>
      <c r="S16" s="16" t="str">
        <f aca="false">IF(R16="","",-(R16-Q16))</f>
        <v/>
      </c>
      <c r="T16" s="25" t="n">
        <f aca="false">Prévisionnel!H16</f>
        <v>4300</v>
      </c>
      <c r="U16" s="15"/>
      <c r="V16" s="16" t="str">
        <f aca="false">IF(U16="","",-(U16-T16))</f>
        <v/>
      </c>
      <c r="W16" s="25" t="n">
        <f aca="false">Prévisionnel!I16</f>
        <v>4300</v>
      </c>
      <c r="X16" s="15"/>
      <c r="Y16" s="16" t="str">
        <f aca="false">IF(X16="","",-(X16-W16))</f>
        <v/>
      </c>
      <c r="Z16" s="25" t="n">
        <f aca="false">Prévisionnel!J16</f>
        <v>4300</v>
      </c>
      <c r="AA16" s="15"/>
      <c r="AB16" s="16" t="str">
        <f aca="false">IF(AA16="","",-(AA16-Z16))</f>
        <v/>
      </c>
      <c r="AC16" s="25" t="n">
        <f aca="false">Prévisionnel!K16</f>
        <v>4300</v>
      </c>
      <c r="AD16" s="15"/>
      <c r="AE16" s="16" t="str">
        <f aca="false">IF(AD16="","",-(AD16-AC16))</f>
        <v/>
      </c>
      <c r="AF16" s="25" t="n">
        <f aca="false">Prévisionnel!L16</f>
        <v>4300</v>
      </c>
      <c r="AG16" s="15"/>
      <c r="AH16" s="16" t="str">
        <f aca="false">IF(AG16="","",-(AG16-AF16))</f>
        <v/>
      </c>
      <c r="AI16" s="25" t="n">
        <f aca="false">Prévisionnel!M16</f>
        <v>5700</v>
      </c>
      <c r="AJ16" s="15"/>
      <c r="AK16" s="16" t="str">
        <f aca="false">IF(AJ16="","",-(AJ16-AI16))</f>
        <v/>
      </c>
    </row>
    <row r="17" customFormat="false" ht="15" hidden="false" customHeight="false" outlineLevel="0" collapsed="false">
      <c r="A17" s="14" t="s">
        <v>18</v>
      </c>
      <c r="B17" s="25" t="n">
        <f aca="false">Prévisionnel!B17</f>
        <v>0</v>
      </c>
      <c r="C17" s="15" t="n">
        <f aca="false">B17</f>
        <v>0</v>
      </c>
      <c r="D17" s="16" t="n">
        <f aca="false">IF(C17="","",-(C17-B17))</f>
        <v>-0</v>
      </c>
      <c r="E17" s="25" t="n">
        <f aca="false">Prévisionnel!C17</f>
        <v>0</v>
      </c>
      <c r="F17" s="15" t="n">
        <f aca="false">E17</f>
        <v>0</v>
      </c>
      <c r="G17" s="16" t="n">
        <f aca="false">IF(F17="","",-(F17-E17))</f>
        <v>-0</v>
      </c>
      <c r="H17" s="25" t="n">
        <f aca="false">Prévisionnel!D17</f>
        <v>0</v>
      </c>
      <c r="I17" s="15" t="n">
        <f aca="false">H17</f>
        <v>0</v>
      </c>
      <c r="J17" s="16" t="n">
        <f aca="false">IF(I17="","",-(I17-H17))</f>
        <v>-0</v>
      </c>
      <c r="K17" s="25" t="n">
        <f aca="false">Prévisionnel!E17</f>
        <v>0</v>
      </c>
      <c r="L17" s="15" t="n">
        <f aca="false">K17</f>
        <v>0</v>
      </c>
      <c r="M17" s="16" t="n">
        <f aca="false">IF(L17="","",-(L17-K17))</f>
        <v>-0</v>
      </c>
      <c r="N17" s="25" t="n">
        <f aca="false">Prévisionnel!F17</f>
        <v>0</v>
      </c>
      <c r="O17" s="15"/>
      <c r="P17" s="16" t="str">
        <f aca="false">IF(O17="","",-(O17-N17))</f>
        <v/>
      </c>
      <c r="Q17" s="25" t="n">
        <f aca="false">Prévisionnel!G17</f>
        <v>0</v>
      </c>
      <c r="R17" s="15"/>
      <c r="S17" s="16" t="str">
        <f aca="false">IF(R17="","",-(R17-Q17))</f>
        <v/>
      </c>
      <c r="T17" s="25" t="n">
        <f aca="false">Prévisionnel!H17</f>
        <v>0</v>
      </c>
      <c r="U17" s="15"/>
      <c r="V17" s="16" t="str">
        <f aca="false">IF(U17="","",-(U17-T17))</f>
        <v/>
      </c>
      <c r="W17" s="25" t="n">
        <f aca="false">Prévisionnel!I17</f>
        <v>0</v>
      </c>
      <c r="X17" s="15"/>
      <c r="Y17" s="16" t="str">
        <f aca="false">IF(X17="","",-(X17-W17))</f>
        <v/>
      </c>
      <c r="Z17" s="25" t="n">
        <f aca="false">Prévisionnel!J17</f>
        <v>0</v>
      </c>
      <c r="AA17" s="15"/>
      <c r="AB17" s="16" t="str">
        <f aca="false">IF(AA17="","",-(AA17-Z17))</f>
        <v/>
      </c>
      <c r="AC17" s="25" t="n">
        <f aca="false">Prévisionnel!K17</f>
        <v>0</v>
      </c>
      <c r="AD17" s="15"/>
      <c r="AE17" s="16" t="str">
        <f aca="false">IF(AD17="","",-(AD17-AC17))</f>
        <v/>
      </c>
      <c r="AF17" s="25" t="n">
        <f aca="false">Prévisionnel!L17</f>
        <v>0</v>
      </c>
      <c r="AG17" s="15"/>
      <c r="AH17" s="16" t="str">
        <f aca="false">IF(AG17="","",-(AG17-AF17))</f>
        <v/>
      </c>
      <c r="AI17" s="25" t="n">
        <f aca="false">Prévisionnel!M17</f>
        <v>0</v>
      </c>
      <c r="AJ17" s="15"/>
      <c r="AK17" s="16" t="str">
        <f aca="false">IF(AJ17="","",-(AJ17-AI17))</f>
        <v/>
      </c>
    </row>
    <row r="18" customFormat="false" ht="15" hidden="false" customHeight="false" outlineLevel="0" collapsed="false">
      <c r="A18" s="14" t="s">
        <v>19</v>
      </c>
      <c r="B18" s="25" t="n">
        <f aca="false">Prévisionnel!B18</f>
        <v>0</v>
      </c>
      <c r="C18" s="15" t="n">
        <f aca="false">B18</f>
        <v>0</v>
      </c>
      <c r="D18" s="16" t="n">
        <f aca="false">IF(C18="","",-(C18-B18))</f>
        <v>-0</v>
      </c>
      <c r="E18" s="25" t="n">
        <f aca="false">Prévisionnel!C18</f>
        <v>0</v>
      </c>
      <c r="F18" s="15" t="n">
        <f aca="false">E18</f>
        <v>0</v>
      </c>
      <c r="G18" s="16" t="n">
        <f aca="false">IF(F18="","",-(F18-E18))</f>
        <v>-0</v>
      </c>
      <c r="H18" s="25" t="n">
        <f aca="false">Prévisionnel!D18</f>
        <v>0</v>
      </c>
      <c r="I18" s="15" t="n">
        <f aca="false">H18</f>
        <v>0</v>
      </c>
      <c r="J18" s="16" t="n">
        <f aca="false">IF(I18="","",-(I18-H18))</f>
        <v>-0</v>
      </c>
      <c r="K18" s="25" t="n">
        <f aca="false">Prévisionnel!E18</f>
        <v>0</v>
      </c>
      <c r="L18" s="15" t="n">
        <f aca="false">K18</f>
        <v>0</v>
      </c>
      <c r="M18" s="16" t="n">
        <f aca="false">IF(L18="","",-(L18-K18))</f>
        <v>-0</v>
      </c>
      <c r="N18" s="25" t="n">
        <f aca="false">Prévisionnel!F18</f>
        <v>0</v>
      </c>
      <c r="O18" s="15"/>
      <c r="P18" s="16" t="str">
        <f aca="false">IF(O18="","",-(O18-N18))</f>
        <v/>
      </c>
      <c r="Q18" s="25" t="n">
        <f aca="false">Prévisionnel!G18</f>
        <v>0</v>
      </c>
      <c r="R18" s="15"/>
      <c r="S18" s="16" t="str">
        <f aca="false">IF(R18="","",-(R18-Q18))</f>
        <v/>
      </c>
      <c r="T18" s="25" t="n">
        <f aca="false">Prévisionnel!H18</f>
        <v>0</v>
      </c>
      <c r="U18" s="15"/>
      <c r="V18" s="16" t="str">
        <f aca="false">IF(U18="","",-(U18-T18))</f>
        <v/>
      </c>
      <c r="W18" s="25" t="n">
        <f aca="false">Prévisionnel!I18</f>
        <v>0</v>
      </c>
      <c r="X18" s="15"/>
      <c r="Y18" s="16" t="str">
        <f aca="false">IF(X18="","",-(X18-W18))</f>
        <v/>
      </c>
      <c r="Z18" s="25" t="n">
        <f aca="false">Prévisionnel!J18</f>
        <v>0</v>
      </c>
      <c r="AA18" s="15"/>
      <c r="AB18" s="16" t="str">
        <f aca="false">IF(AA18="","",-(AA18-Z18))</f>
        <v/>
      </c>
      <c r="AC18" s="25" t="n">
        <f aca="false">Prévisionnel!K18</f>
        <v>0</v>
      </c>
      <c r="AD18" s="15"/>
      <c r="AE18" s="16" t="str">
        <f aca="false">IF(AD18="","",-(AD18-AC18))</f>
        <v/>
      </c>
      <c r="AF18" s="25" t="n">
        <f aca="false">Prévisionnel!L18</f>
        <v>0</v>
      </c>
      <c r="AG18" s="15"/>
      <c r="AH18" s="16" t="str">
        <f aca="false">IF(AG18="","",-(AG18-AF18))</f>
        <v/>
      </c>
      <c r="AI18" s="25" t="n">
        <f aca="false">Prévisionnel!M18</f>
        <v>0</v>
      </c>
      <c r="AJ18" s="15"/>
      <c r="AK18" s="16" t="str">
        <f aca="false">IF(AJ18="","",-(AJ18-AI18))</f>
        <v/>
      </c>
    </row>
    <row r="19" customFormat="false" ht="15" hidden="false" customHeight="false" outlineLevel="0" collapsed="false">
      <c r="A19" s="14" t="s">
        <v>20</v>
      </c>
      <c r="B19" s="25" t="n">
        <f aca="false">Prévisionnel!B19</f>
        <v>9500</v>
      </c>
      <c r="C19" s="15" t="n">
        <f aca="false">B19</f>
        <v>9500</v>
      </c>
      <c r="D19" s="16" t="n">
        <f aca="false">IF(C19="","",-(C19-B19))</f>
        <v>-0</v>
      </c>
      <c r="E19" s="25" t="n">
        <f aca="false">Prévisionnel!C19</f>
        <v>8000</v>
      </c>
      <c r="F19" s="15" t="n">
        <f aca="false">E19</f>
        <v>8000</v>
      </c>
      <c r="G19" s="16" t="n">
        <f aca="false">IF(F19="","",-(F19-E19))</f>
        <v>-0</v>
      </c>
      <c r="H19" s="25" t="n">
        <f aca="false">Prévisionnel!D19</f>
        <v>11000</v>
      </c>
      <c r="I19" s="15" t="n">
        <f aca="false">H19</f>
        <v>11000</v>
      </c>
      <c r="J19" s="16" t="n">
        <f aca="false">IF(I19="","",-(I19-H19))</f>
        <v>-0</v>
      </c>
      <c r="K19" s="25" t="n">
        <f aca="false">Prévisionnel!E19</f>
        <v>7500</v>
      </c>
      <c r="L19" s="15" t="n">
        <v>8100</v>
      </c>
      <c r="M19" s="16" t="n">
        <f aca="false">IF(L19="","",-(L19-K19))</f>
        <v>-600</v>
      </c>
      <c r="N19" s="25" t="n">
        <f aca="false">Prévisionnel!F19</f>
        <v>12500</v>
      </c>
      <c r="O19" s="15"/>
      <c r="P19" s="16" t="str">
        <f aca="false">IF(O19="","",-(O19-N19))</f>
        <v/>
      </c>
      <c r="Q19" s="25" t="n">
        <f aca="false">Prévisionnel!G19</f>
        <v>10000</v>
      </c>
      <c r="R19" s="15"/>
      <c r="S19" s="16" t="str">
        <f aca="false">IF(R19="","",-(R19-Q19))</f>
        <v/>
      </c>
      <c r="T19" s="25" t="n">
        <f aca="false">Prévisionnel!H19</f>
        <v>11500</v>
      </c>
      <c r="U19" s="15"/>
      <c r="V19" s="16" t="str">
        <f aca="false">IF(U19="","",-(U19-T19))</f>
        <v/>
      </c>
      <c r="W19" s="25" t="n">
        <f aca="false">Prévisionnel!I19</f>
        <v>6000</v>
      </c>
      <c r="X19" s="15"/>
      <c r="Y19" s="16" t="str">
        <f aca="false">IF(X19="","",-(X19-W19))</f>
        <v/>
      </c>
      <c r="Z19" s="25" t="n">
        <f aca="false">Prévisionnel!J19</f>
        <v>10000</v>
      </c>
      <c r="AA19" s="15"/>
      <c r="AB19" s="16" t="str">
        <f aca="false">IF(AA19="","",-(AA19-Z19))</f>
        <v/>
      </c>
      <c r="AC19" s="25" t="n">
        <f aca="false">Prévisionnel!K19</f>
        <v>12000</v>
      </c>
      <c r="AD19" s="15"/>
      <c r="AE19" s="16" t="str">
        <f aca="false">IF(AD19="","",-(AD19-AC19))</f>
        <v/>
      </c>
      <c r="AF19" s="25" t="n">
        <f aca="false">Prévisionnel!L19</f>
        <v>10500</v>
      </c>
      <c r="AG19" s="15"/>
      <c r="AH19" s="16" t="str">
        <f aca="false">IF(AG19="","",-(AG19-AF19))</f>
        <v/>
      </c>
      <c r="AI19" s="25" t="n">
        <f aca="false">Prévisionnel!M19</f>
        <v>13000</v>
      </c>
      <c r="AJ19" s="15"/>
      <c r="AK19" s="16" t="str">
        <f aca="false">IF(AJ19="","",-(AJ19-AI19))</f>
        <v/>
      </c>
    </row>
    <row r="20" customFormat="false" ht="15" hidden="false" customHeight="false" outlineLevel="0" collapsed="false">
      <c r="A20" s="14" t="s">
        <v>21</v>
      </c>
      <c r="B20" s="25" t="n">
        <f aca="false">Prévisionnel!B20</f>
        <v>1800</v>
      </c>
      <c r="C20" s="15" t="n">
        <f aca="false">B20</f>
        <v>1800</v>
      </c>
      <c r="D20" s="16" t="n">
        <f aca="false">IF(C20="","",-(C20-B20))</f>
        <v>-0</v>
      </c>
      <c r="E20" s="25" t="n">
        <f aca="false">Prévisionnel!C20</f>
        <v>1800</v>
      </c>
      <c r="F20" s="15" t="n">
        <f aca="false">E20</f>
        <v>1800</v>
      </c>
      <c r="G20" s="16" t="n">
        <f aca="false">IF(F20="","",-(F20-E20))</f>
        <v>-0</v>
      </c>
      <c r="H20" s="25" t="n">
        <f aca="false">Prévisionnel!D20</f>
        <v>1800</v>
      </c>
      <c r="I20" s="15" t="n">
        <f aca="false">H20</f>
        <v>1800</v>
      </c>
      <c r="J20" s="16" t="n">
        <f aca="false">IF(I20="","",-(I20-H20))</f>
        <v>-0</v>
      </c>
      <c r="K20" s="25" t="n">
        <f aca="false">Prévisionnel!E20</f>
        <v>1800</v>
      </c>
      <c r="L20" s="15" t="n">
        <f aca="false">K20</f>
        <v>1800</v>
      </c>
      <c r="M20" s="16" t="n">
        <f aca="false">IF(L20="","",-(L20-K20))</f>
        <v>-0</v>
      </c>
      <c r="N20" s="25" t="n">
        <f aca="false">Prévisionnel!F20</f>
        <v>1800</v>
      </c>
      <c r="O20" s="15"/>
      <c r="P20" s="16" t="str">
        <f aca="false">IF(O20="","",-(O20-N20))</f>
        <v/>
      </c>
      <c r="Q20" s="25" t="n">
        <f aca="false">Prévisionnel!G20</f>
        <v>1800</v>
      </c>
      <c r="R20" s="15"/>
      <c r="S20" s="16" t="str">
        <f aca="false">IF(R20="","",-(R20-Q20))</f>
        <v/>
      </c>
      <c r="T20" s="25" t="n">
        <f aca="false">Prévisionnel!H20</f>
        <v>1800</v>
      </c>
      <c r="U20" s="15"/>
      <c r="V20" s="16" t="str">
        <f aca="false">IF(U20="","",-(U20-T20))</f>
        <v/>
      </c>
      <c r="W20" s="25" t="n">
        <f aca="false">Prévisionnel!I20</f>
        <v>1800</v>
      </c>
      <c r="X20" s="15"/>
      <c r="Y20" s="16" t="str">
        <f aca="false">IF(X20="","",-(X20-W20))</f>
        <v/>
      </c>
      <c r="Z20" s="25" t="n">
        <f aca="false">Prévisionnel!J20</f>
        <v>1800</v>
      </c>
      <c r="AA20" s="15"/>
      <c r="AB20" s="16" t="str">
        <f aca="false">IF(AA20="","",-(AA20-Z20))</f>
        <v/>
      </c>
      <c r="AC20" s="25" t="n">
        <f aca="false">Prévisionnel!K20</f>
        <v>1800</v>
      </c>
      <c r="AD20" s="15"/>
      <c r="AE20" s="16" t="str">
        <f aca="false">IF(AD20="","",-(AD20-AC20))</f>
        <v/>
      </c>
      <c r="AF20" s="25" t="n">
        <f aca="false">Prévisionnel!L20</f>
        <v>1800</v>
      </c>
      <c r="AG20" s="15"/>
      <c r="AH20" s="16" t="str">
        <f aca="false">IF(AG20="","",-(AG20-AF20))</f>
        <v/>
      </c>
      <c r="AI20" s="25" t="n">
        <f aca="false">Prévisionnel!M20</f>
        <v>1800</v>
      </c>
      <c r="AJ20" s="15"/>
      <c r="AK20" s="16" t="str">
        <f aca="false">IF(AJ20="","",-(AJ20-AI20))</f>
        <v/>
      </c>
    </row>
    <row r="21" customFormat="false" ht="15" hidden="false" customHeight="false" outlineLevel="0" collapsed="false">
      <c r="A21" s="14" t="s">
        <v>22</v>
      </c>
      <c r="B21" s="25" t="n">
        <f aca="false">Prévisionnel!B21</f>
        <v>2600</v>
      </c>
      <c r="C21" s="15" t="n">
        <f aca="false">B21</f>
        <v>2600</v>
      </c>
      <c r="D21" s="16" t="n">
        <f aca="false">IF(C21="","",-(C21-B21))</f>
        <v>-0</v>
      </c>
      <c r="E21" s="25" t="n">
        <f aca="false">Prévisionnel!C21</f>
        <v>2100</v>
      </c>
      <c r="F21" s="15" t="n">
        <f aca="false">E21</f>
        <v>2100</v>
      </c>
      <c r="G21" s="16" t="n">
        <f aca="false">IF(F21="","",-(F21-E21))</f>
        <v>-0</v>
      </c>
      <c r="H21" s="25" t="n">
        <f aca="false">Prévisionnel!D21</f>
        <v>2900</v>
      </c>
      <c r="I21" s="15" t="n">
        <f aca="false">H21</f>
        <v>2900</v>
      </c>
      <c r="J21" s="16" t="n">
        <f aca="false">IF(I21="","",-(I21-H21))</f>
        <v>-0</v>
      </c>
      <c r="K21" s="25" t="n">
        <f aca="false">Prévisionnel!E21</f>
        <v>1900</v>
      </c>
      <c r="L21" s="15" t="n">
        <f aca="false">K21</f>
        <v>1900</v>
      </c>
      <c r="M21" s="16" t="n">
        <f aca="false">IF(L21="","",-(L21-K21))</f>
        <v>-0</v>
      </c>
      <c r="N21" s="25" t="n">
        <f aca="false">Prévisionnel!F21</f>
        <v>3200</v>
      </c>
      <c r="O21" s="15"/>
      <c r="P21" s="16" t="str">
        <f aca="false">IF(O21="","",-(O21-N21))</f>
        <v/>
      </c>
      <c r="Q21" s="25" t="n">
        <f aca="false">Prévisionnel!G21</f>
        <v>2800</v>
      </c>
      <c r="R21" s="15"/>
      <c r="S21" s="16" t="str">
        <f aca="false">IF(R21="","",-(R21-Q21))</f>
        <v/>
      </c>
      <c r="T21" s="25" t="n">
        <f aca="false">Prévisionnel!H21</f>
        <v>3000</v>
      </c>
      <c r="U21" s="15"/>
      <c r="V21" s="16" t="str">
        <f aca="false">IF(U21="","",-(U21-T21))</f>
        <v/>
      </c>
      <c r="W21" s="25" t="n">
        <f aca="false">Prévisionnel!I21</f>
        <v>1700</v>
      </c>
      <c r="X21" s="15"/>
      <c r="Y21" s="16" t="str">
        <f aca="false">IF(X21="","",-(X21-W21))</f>
        <v/>
      </c>
      <c r="Z21" s="25" t="n">
        <f aca="false">Prévisionnel!J21</f>
        <v>2700</v>
      </c>
      <c r="AA21" s="15"/>
      <c r="AB21" s="16" t="str">
        <f aca="false">IF(AA21="","",-(AA21-Z21))</f>
        <v/>
      </c>
      <c r="AC21" s="25" t="n">
        <f aca="false">Prévisionnel!K21</f>
        <v>3100</v>
      </c>
      <c r="AD21" s="15"/>
      <c r="AE21" s="16" t="str">
        <f aca="false">IF(AD21="","",-(AD21-AC21))</f>
        <v/>
      </c>
      <c r="AF21" s="25" t="n">
        <f aca="false">Prévisionnel!L21</f>
        <v>2900</v>
      </c>
      <c r="AG21" s="15"/>
      <c r="AH21" s="16" t="str">
        <f aca="false">IF(AG21="","",-(AG21-AF21))</f>
        <v/>
      </c>
      <c r="AI21" s="25" t="n">
        <f aca="false">Prévisionnel!M21</f>
        <v>3400</v>
      </c>
      <c r="AJ21" s="15"/>
      <c r="AK21" s="16" t="str">
        <f aca="false">IF(AJ21="","",-(AJ21-AI21))</f>
        <v/>
      </c>
    </row>
    <row r="22" customFormat="false" ht="15" hidden="false" customHeight="false" outlineLevel="0" collapsed="false">
      <c r="A22" s="14" t="s">
        <v>23</v>
      </c>
      <c r="B22" s="25" t="n">
        <f aca="false">Prévisionnel!B22</f>
        <v>1150</v>
      </c>
      <c r="C22" s="15" t="n">
        <f aca="false">B22</f>
        <v>1150</v>
      </c>
      <c r="D22" s="16" t="n">
        <f aca="false">IF(C22="","",-(C22-B22))</f>
        <v>-0</v>
      </c>
      <c r="E22" s="25" t="n">
        <f aca="false">Prévisionnel!C22</f>
        <v>1150</v>
      </c>
      <c r="F22" s="15" t="n">
        <f aca="false">E22</f>
        <v>1150</v>
      </c>
      <c r="G22" s="16" t="n">
        <f aca="false">IF(F22="","",-(F22-E22))</f>
        <v>-0</v>
      </c>
      <c r="H22" s="25" t="n">
        <f aca="false">Prévisionnel!D22</f>
        <v>1150</v>
      </c>
      <c r="I22" s="15" t="n">
        <f aca="false">H22</f>
        <v>1150</v>
      </c>
      <c r="J22" s="16" t="n">
        <f aca="false">IF(I22="","",-(I22-H22))</f>
        <v>-0</v>
      </c>
      <c r="K22" s="25" t="n">
        <f aca="false">Prévisionnel!E22</f>
        <v>1150</v>
      </c>
      <c r="L22" s="15" t="n">
        <f aca="false">K22</f>
        <v>1150</v>
      </c>
      <c r="M22" s="16" t="n">
        <f aca="false">IF(L22="","",-(L22-K22))</f>
        <v>-0</v>
      </c>
      <c r="N22" s="25" t="n">
        <f aca="false">Prévisionnel!F22</f>
        <v>1150</v>
      </c>
      <c r="O22" s="15"/>
      <c r="P22" s="16" t="str">
        <f aca="false">IF(O22="","",-(O22-N22))</f>
        <v/>
      </c>
      <c r="Q22" s="25" t="n">
        <f aca="false">Prévisionnel!G22</f>
        <v>1150</v>
      </c>
      <c r="R22" s="15"/>
      <c r="S22" s="16" t="str">
        <f aca="false">IF(R22="","",-(R22-Q22))</f>
        <v/>
      </c>
      <c r="T22" s="25" t="n">
        <f aca="false">Prévisionnel!H22</f>
        <v>1150</v>
      </c>
      <c r="U22" s="15"/>
      <c r="V22" s="16" t="str">
        <f aca="false">IF(U22="","",-(U22-T22))</f>
        <v/>
      </c>
      <c r="W22" s="25" t="n">
        <f aca="false">Prévisionnel!I22</f>
        <v>1150</v>
      </c>
      <c r="X22" s="15"/>
      <c r="Y22" s="16" t="str">
        <f aca="false">IF(X22="","",-(X22-W22))</f>
        <v/>
      </c>
      <c r="Z22" s="25" t="n">
        <f aca="false">Prévisionnel!J22</f>
        <v>1150</v>
      </c>
      <c r="AA22" s="15"/>
      <c r="AB22" s="16" t="str">
        <f aca="false">IF(AA22="","",-(AA22-Z22))</f>
        <v/>
      </c>
      <c r="AC22" s="25" t="n">
        <f aca="false">Prévisionnel!K22</f>
        <v>1150</v>
      </c>
      <c r="AD22" s="15"/>
      <c r="AE22" s="16" t="str">
        <f aca="false">IF(AD22="","",-(AD22-AC22))</f>
        <v/>
      </c>
      <c r="AF22" s="25" t="n">
        <f aca="false">Prévisionnel!L22</f>
        <v>1150</v>
      </c>
      <c r="AG22" s="15"/>
      <c r="AH22" s="16" t="str">
        <f aca="false">IF(AG22="","",-(AG22-AF22))</f>
        <v/>
      </c>
      <c r="AI22" s="25" t="n">
        <f aca="false">Prévisionnel!M22</f>
        <v>1150</v>
      </c>
      <c r="AJ22" s="15"/>
      <c r="AK22" s="16" t="str">
        <f aca="false">IF(AJ22="","",-(AJ22-AI22))</f>
        <v/>
      </c>
    </row>
    <row r="23" customFormat="false" ht="15" hidden="false" customHeight="false" outlineLevel="0" collapsed="false">
      <c r="A23" s="14" t="s">
        <v>24</v>
      </c>
      <c r="B23" s="25" t="n">
        <f aca="false">Prévisionnel!B23</f>
        <v>900</v>
      </c>
      <c r="C23" s="15" t="n">
        <f aca="false">B23</f>
        <v>900</v>
      </c>
      <c r="D23" s="16" t="n">
        <f aca="false">IF(C23="","",-(C23-B23))</f>
        <v>-0</v>
      </c>
      <c r="E23" s="25" t="n">
        <f aca="false">Prévisionnel!C23</f>
        <v>900</v>
      </c>
      <c r="F23" s="15" t="n">
        <f aca="false">E23</f>
        <v>900</v>
      </c>
      <c r="G23" s="16" t="n">
        <f aca="false">IF(F23="","",-(F23-E23))</f>
        <v>-0</v>
      </c>
      <c r="H23" s="25" t="n">
        <f aca="false">Prévisionnel!D23</f>
        <v>900</v>
      </c>
      <c r="I23" s="15" t="n">
        <f aca="false">H23</f>
        <v>900</v>
      </c>
      <c r="J23" s="16" t="n">
        <f aca="false">IF(I23="","",-(I23-H23))</f>
        <v>-0</v>
      </c>
      <c r="K23" s="25" t="n">
        <f aca="false">Prévisionnel!E23</f>
        <v>900</v>
      </c>
      <c r="L23" s="15" t="n">
        <f aca="false">K23</f>
        <v>900</v>
      </c>
      <c r="M23" s="16" t="n">
        <f aca="false">IF(L23="","",-(L23-K23))</f>
        <v>-0</v>
      </c>
      <c r="N23" s="25" t="n">
        <f aca="false">Prévisionnel!F23</f>
        <v>900</v>
      </c>
      <c r="O23" s="15"/>
      <c r="P23" s="16" t="str">
        <f aca="false">IF(O23="","",-(O23-N23))</f>
        <v/>
      </c>
      <c r="Q23" s="25" t="n">
        <f aca="false">Prévisionnel!G23</f>
        <v>900</v>
      </c>
      <c r="R23" s="15"/>
      <c r="S23" s="16" t="str">
        <f aca="false">IF(R23="","",-(R23-Q23))</f>
        <v/>
      </c>
      <c r="T23" s="25" t="n">
        <f aca="false">Prévisionnel!H23</f>
        <v>900</v>
      </c>
      <c r="U23" s="15"/>
      <c r="V23" s="16" t="str">
        <f aca="false">IF(U23="","",-(U23-T23))</f>
        <v/>
      </c>
      <c r="W23" s="25" t="n">
        <f aca="false">Prévisionnel!I23</f>
        <v>900</v>
      </c>
      <c r="X23" s="15"/>
      <c r="Y23" s="16" t="str">
        <f aca="false">IF(X23="","",-(X23-W23))</f>
        <v/>
      </c>
      <c r="Z23" s="25" t="n">
        <f aca="false">Prévisionnel!J23</f>
        <v>900</v>
      </c>
      <c r="AA23" s="15"/>
      <c r="AB23" s="16" t="str">
        <f aca="false">IF(AA23="","",-(AA23-Z23))</f>
        <v/>
      </c>
      <c r="AC23" s="25" t="n">
        <f aca="false">Prévisionnel!K23</f>
        <v>900</v>
      </c>
      <c r="AD23" s="15"/>
      <c r="AE23" s="16" t="str">
        <f aca="false">IF(AD23="","",-(AD23-AC23))</f>
        <v/>
      </c>
      <c r="AF23" s="25" t="n">
        <f aca="false">Prévisionnel!L23</f>
        <v>900</v>
      </c>
      <c r="AG23" s="15"/>
      <c r="AH23" s="16" t="str">
        <f aca="false">IF(AG23="","",-(AG23-AF23))</f>
        <v/>
      </c>
      <c r="AI23" s="25" t="n">
        <f aca="false">Prévisionnel!M23</f>
        <v>900</v>
      </c>
      <c r="AJ23" s="15"/>
      <c r="AK23" s="16" t="str">
        <f aca="false">IF(AJ23="","",-(AJ23-AI23))</f>
        <v/>
      </c>
    </row>
    <row r="24" customFormat="false" ht="15" hidden="false" customHeight="false" outlineLevel="0" collapsed="false">
      <c r="A24" s="14" t="s">
        <v>25</v>
      </c>
      <c r="B24" s="25" t="n">
        <f aca="false">Prévisionnel!B24</f>
        <v>0</v>
      </c>
      <c r="C24" s="15" t="n">
        <f aca="false">B24</f>
        <v>0</v>
      </c>
      <c r="D24" s="16" t="n">
        <f aca="false">IF(C24="","",-(C24-B24))</f>
        <v>-0</v>
      </c>
      <c r="E24" s="25" t="n">
        <f aca="false">Prévisionnel!C24</f>
        <v>0</v>
      </c>
      <c r="F24" s="15" t="n">
        <f aca="false">E24</f>
        <v>0</v>
      </c>
      <c r="G24" s="16" t="n">
        <f aca="false">IF(F24="","",-(F24-E24))</f>
        <v>-0</v>
      </c>
      <c r="H24" s="25" t="n">
        <f aca="false">Prévisionnel!D24</f>
        <v>2400</v>
      </c>
      <c r="I24" s="15" t="n">
        <f aca="false">H24</f>
        <v>2400</v>
      </c>
      <c r="J24" s="16" t="n">
        <f aca="false">IF(I24="","",-(I24-H24))</f>
        <v>-0</v>
      </c>
      <c r="K24" s="25" t="n">
        <f aca="false">Prévisionnel!E24</f>
        <v>0</v>
      </c>
      <c r="L24" s="15" t="n">
        <f aca="false">K24</f>
        <v>0</v>
      </c>
      <c r="M24" s="16" t="n">
        <f aca="false">IF(L24="","",-(L24-K24))</f>
        <v>-0</v>
      </c>
      <c r="N24" s="25" t="n">
        <f aca="false">Prévisionnel!F24</f>
        <v>0</v>
      </c>
      <c r="O24" s="15"/>
      <c r="P24" s="16" t="str">
        <f aca="false">IF(O24="","",-(O24-N24))</f>
        <v/>
      </c>
      <c r="Q24" s="25" t="n">
        <f aca="false">Prévisionnel!G24</f>
        <v>2400</v>
      </c>
      <c r="R24" s="15"/>
      <c r="S24" s="16" t="str">
        <f aca="false">IF(R24="","",-(R24-Q24))</f>
        <v/>
      </c>
      <c r="T24" s="25" t="n">
        <f aca="false">Prévisionnel!H24</f>
        <v>0</v>
      </c>
      <c r="U24" s="15"/>
      <c r="V24" s="16" t="str">
        <f aca="false">IF(U24="","",-(U24-T24))</f>
        <v/>
      </c>
      <c r="W24" s="25" t="n">
        <f aca="false">Prévisionnel!I24</f>
        <v>0</v>
      </c>
      <c r="X24" s="15"/>
      <c r="Y24" s="16" t="str">
        <f aca="false">IF(X24="","",-(X24-W24))</f>
        <v/>
      </c>
      <c r="Z24" s="25" t="n">
        <f aca="false">Prévisionnel!J24</f>
        <v>2400</v>
      </c>
      <c r="AA24" s="15"/>
      <c r="AB24" s="16" t="str">
        <f aca="false">IF(AA24="","",-(AA24-Z24))</f>
        <v/>
      </c>
      <c r="AC24" s="25" t="n">
        <f aca="false">Prévisionnel!K24</f>
        <v>0</v>
      </c>
      <c r="AD24" s="15"/>
      <c r="AE24" s="16" t="str">
        <f aca="false">IF(AD24="","",-(AD24-AC24))</f>
        <v/>
      </c>
      <c r="AF24" s="25" t="n">
        <f aca="false">Prévisionnel!L24</f>
        <v>0</v>
      </c>
      <c r="AG24" s="15"/>
      <c r="AH24" s="16" t="str">
        <f aca="false">IF(AG24="","",-(AG24-AF24))</f>
        <v/>
      </c>
      <c r="AI24" s="25" t="n">
        <f aca="false">Prévisionnel!M24</f>
        <v>2400</v>
      </c>
      <c r="AJ24" s="15"/>
      <c r="AK24" s="16" t="str">
        <f aca="false">IF(AJ24="","",-(AJ24-AI24))</f>
        <v/>
      </c>
    </row>
    <row r="25" customFormat="false" ht="15" hidden="false" customHeight="false" outlineLevel="0" collapsed="false">
      <c r="A25" s="14" t="s">
        <v>26</v>
      </c>
      <c r="B25" s="25" t="n">
        <f aca="false">Prévisionnel!B25</f>
        <v>0</v>
      </c>
      <c r="C25" s="15" t="n">
        <f aca="false">B25</f>
        <v>0</v>
      </c>
      <c r="D25" s="16" t="n">
        <f aca="false">IF(C25="","",-(C25-B25))</f>
        <v>-0</v>
      </c>
      <c r="E25" s="25" t="n">
        <f aca="false">Prévisionnel!C25</f>
        <v>0</v>
      </c>
      <c r="F25" s="15" t="n">
        <f aca="false">E25</f>
        <v>0</v>
      </c>
      <c r="G25" s="16" t="n">
        <f aca="false">IF(F25="","",-(F25-E25))</f>
        <v>-0</v>
      </c>
      <c r="H25" s="25" t="n">
        <f aca="false">Prévisionnel!D25</f>
        <v>0</v>
      </c>
      <c r="I25" s="15" t="n">
        <f aca="false">H25</f>
        <v>0</v>
      </c>
      <c r="J25" s="16" t="n">
        <f aca="false">IF(I25="","",-(I25-H25))</f>
        <v>-0</v>
      </c>
      <c r="K25" s="25" t="n">
        <f aca="false">Prévisionnel!E25</f>
        <v>0</v>
      </c>
      <c r="L25" s="15" t="n">
        <f aca="false">K25</f>
        <v>0</v>
      </c>
      <c r="M25" s="16" t="n">
        <f aca="false">IF(L25="","",-(L25-K25))</f>
        <v>-0</v>
      </c>
      <c r="N25" s="25" t="n">
        <f aca="false">Prévisionnel!F25</f>
        <v>0</v>
      </c>
      <c r="O25" s="15"/>
      <c r="P25" s="16" t="str">
        <f aca="false">IF(O25="","",-(O25-N25))</f>
        <v/>
      </c>
      <c r="Q25" s="25" t="n">
        <f aca="false">Prévisionnel!G25</f>
        <v>0</v>
      </c>
      <c r="R25" s="15"/>
      <c r="S25" s="16" t="str">
        <f aca="false">IF(R25="","",-(R25-Q25))</f>
        <v/>
      </c>
      <c r="T25" s="25" t="n">
        <f aca="false">Prévisionnel!H25</f>
        <v>0</v>
      </c>
      <c r="U25" s="15"/>
      <c r="V25" s="16" t="str">
        <f aca="false">IF(U25="","",-(U25-T25))</f>
        <v/>
      </c>
      <c r="W25" s="25" t="n">
        <f aca="false">Prévisionnel!I25</f>
        <v>0</v>
      </c>
      <c r="X25" s="15"/>
      <c r="Y25" s="16" t="str">
        <f aca="false">IF(X25="","",-(X25-W25))</f>
        <v/>
      </c>
      <c r="Z25" s="25" t="n">
        <f aca="false">Prévisionnel!J25</f>
        <v>0</v>
      </c>
      <c r="AA25" s="15"/>
      <c r="AB25" s="16" t="str">
        <f aca="false">IF(AA25="","",-(AA25-Z25))</f>
        <v/>
      </c>
      <c r="AC25" s="25" t="n">
        <f aca="false">Prévisionnel!K25</f>
        <v>0</v>
      </c>
      <c r="AD25" s="15"/>
      <c r="AE25" s="16" t="str">
        <f aca="false">IF(AD25="","",-(AD25-AC25))</f>
        <v/>
      </c>
      <c r="AF25" s="25" t="n">
        <f aca="false">Prévisionnel!L25</f>
        <v>0</v>
      </c>
      <c r="AG25" s="15"/>
      <c r="AH25" s="16" t="str">
        <f aca="false">IF(AG25="","",-(AG25-AF25))</f>
        <v/>
      </c>
      <c r="AI25" s="25" t="n">
        <f aca="false">Prévisionnel!M25</f>
        <v>1100</v>
      </c>
      <c r="AJ25" s="15"/>
      <c r="AK25" s="16" t="str">
        <f aca="false">IF(AJ25="","",-(AJ25-AI25))</f>
        <v/>
      </c>
    </row>
    <row r="26" customFormat="false" ht="15" hidden="false" customHeight="false" outlineLevel="0" collapsed="false">
      <c r="A26" s="14" t="s">
        <v>27</v>
      </c>
      <c r="B26" s="25" t="n">
        <f aca="false">Prévisionnel!B26</f>
        <v>0</v>
      </c>
      <c r="C26" s="15" t="n">
        <f aca="false">B26</f>
        <v>0</v>
      </c>
      <c r="D26" s="16" t="n">
        <f aca="false">IF(C26="","",-(C26-B26))</f>
        <v>-0</v>
      </c>
      <c r="E26" s="25" t="n">
        <f aca="false">Prévisionnel!C26</f>
        <v>0</v>
      </c>
      <c r="F26" s="15" t="n">
        <f aca="false">E26</f>
        <v>0</v>
      </c>
      <c r="G26" s="16" t="n">
        <f aca="false">IF(F26="","",-(F26-E26))</f>
        <v>-0</v>
      </c>
      <c r="H26" s="25" t="n">
        <f aca="false">Prévisionnel!D26</f>
        <v>0</v>
      </c>
      <c r="I26" s="15" t="n">
        <f aca="false">H26</f>
        <v>0</v>
      </c>
      <c r="J26" s="16" t="n">
        <f aca="false">IF(I26="","",-(I26-H26))</f>
        <v>-0</v>
      </c>
      <c r="K26" s="25" t="n">
        <f aca="false">Prévisionnel!E26</f>
        <v>6000</v>
      </c>
      <c r="L26" s="15" t="n">
        <v>0</v>
      </c>
      <c r="M26" s="16" t="n">
        <f aca="false">IF(L26="","",-(L26-K26))</f>
        <v>6000</v>
      </c>
      <c r="N26" s="25" t="n">
        <f aca="false">Prévisionnel!F26</f>
        <v>0</v>
      </c>
      <c r="O26" s="15"/>
      <c r="P26" s="16" t="str">
        <f aca="false">IF(O26="","",-(O26-N26))</f>
        <v/>
      </c>
      <c r="Q26" s="25" t="n">
        <f aca="false">Prévisionnel!G26</f>
        <v>0</v>
      </c>
      <c r="R26" s="15"/>
      <c r="S26" s="16" t="str">
        <f aca="false">IF(R26="","",-(R26-Q26))</f>
        <v/>
      </c>
      <c r="T26" s="25" t="n">
        <f aca="false">Prévisionnel!H26</f>
        <v>0</v>
      </c>
      <c r="U26" s="15"/>
      <c r="V26" s="16" t="str">
        <f aca="false">IF(U26="","",-(U26-T26))</f>
        <v/>
      </c>
      <c r="W26" s="25" t="n">
        <f aca="false">Prévisionnel!I26</f>
        <v>0</v>
      </c>
      <c r="X26" s="15"/>
      <c r="Y26" s="16" t="str">
        <f aca="false">IF(X26="","",-(X26-W26))</f>
        <v/>
      </c>
      <c r="Z26" s="25" t="n">
        <f aca="false">Prévisionnel!J26</f>
        <v>0</v>
      </c>
      <c r="AA26" s="15"/>
      <c r="AB26" s="16" t="str">
        <f aca="false">IF(AA26="","",-(AA26-Z26))</f>
        <v/>
      </c>
      <c r="AC26" s="25" t="n">
        <f aca="false">Prévisionnel!K26</f>
        <v>0</v>
      </c>
      <c r="AD26" s="15"/>
      <c r="AE26" s="16" t="str">
        <f aca="false">IF(AD26="","",-(AD26-AC26))</f>
        <v/>
      </c>
      <c r="AF26" s="25" t="n">
        <f aca="false">Prévisionnel!L26</f>
        <v>0</v>
      </c>
      <c r="AG26" s="15"/>
      <c r="AH26" s="16" t="str">
        <f aca="false">IF(AG26="","",-(AG26-AF26))</f>
        <v/>
      </c>
      <c r="AI26" s="25" t="n">
        <f aca="false">Prévisionnel!M26</f>
        <v>0</v>
      </c>
      <c r="AJ26" s="15"/>
      <c r="AK26" s="16" t="str">
        <f aca="false">IF(AJ26="","",-(AJ26-AI26))</f>
        <v/>
      </c>
    </row>
    <row r="27" customFormat="false" ht="15" hidden="false" customHeight="false" outlineLevel="0" collapsed="false">
      <c r="A27" s="14" t="s">
        <v>28</v>
      </c>
      <c r="B27" s="25" t="n">
        <f aca="false">Prévisionnel!B27</f>
        <v>0</v>
      </c>
      <c r="C27" s="15" t="n">
        <f aca="false">B27</f>
        <v>0</v>
      </c>
      <c r="D27" s="16" t="n">
        <f aca="false">IF(C27="","",-(C27-B27))</f>
        <v>-0</v>
      </c>
      <c r="E27" s="25" t="n">
        <f aca="false">Prévisionnel!C27</f>
        <v>0</v>
      </c>
      <c r="F27" s="15" t="n">
        <f aca="false">E27</f>
        <v>0</v>
      </c>
      <c r="G27" s="16" t="n">
        <f aca="false">IF(F27="","",-(F27-E27))</f>
        <v>-0</v>
      </c>
      <c r="H27" s="25" t="n">
        <f aca="false">Prévisionnel!D27</f>
        <v>0</v>
      </c>
      <c r="I27" s="15" t="n">
        <f aca="false">H27</f>
        <v>0</v>
      </c>
      <c r="J27" s="16" t="n">
        <f aca="false">IF(I27="","",-(I27-H27))</f>
        <v>-0</v>
      </c>
      <c r="K27" s="25" t="n">
        <f aca="false">Prévisionnel!E27</f>
        <v>0</v>
      </c>
      <c r="L27" s="15" t="n">
        <f aca="false">K27</f>
        <v>0</v>
      </c>
      <c r="M27" s="16" t="n">
        <f aca="false">IF(L27="","",-(L27-K27))</f>
        <v>-0</v>
      </c>
      <c r="N27" s="25" t="n">
        <f aca="false">Prévisionnel!F27</f>
        <v>0</v>
      </c>
      <c r="O27" s="15"/>
      <c r="P27" s="16" t="str">
        <f aca="false">IF(O27="","",-(O27-N27))</f>
        <v/>
      </c>
      <c r="Q27" s="25" t="n">
        <f aca="false">Prévisionnel!G27</f>
        <v>0</v>
      </c>
      <c r="R27" s="15"/>
      <c r="S27" s="16" t="str">
        <f aca="false">IF(R27="","",-(R27-Q27))</f>
        <v/>
      </c>
      <c r="T27" s="25" t="n">
        <f aca="false">Prévisionnel!H27</f>
        <v>0</v>
      </c>
      <c r="U27" s="15"/>
      <c r="V27" s="16" t="str">
        <f aca="false">IF(U27="","",-(U27-T27))</f>
        <v/>
      </c>
      <c r="W27" s="25" t="n">
        <f aca="false">Prévisionnel!I27</f>
        <v>0</v>
      </c>
      <c r="X27" s="15"/>
      <c r="Y27" s="16" t="str">
        <f aca="false">IF(X27="","",-(X27-W27))</f>
        <v/>
      </c>
      <c r="Z27" s="25" t="n">
        <f aca="false">Prévisionnel!J27</f>
        <v>0</v>
      </c>
      <c r="AA27" s="15"/>
      <c r="AB27" s="16" t="str">
        <f aca="false">IF(AA27="","",-(AA27-Z27))</f>
        <v/>
      </c>
      <c r="AC27" s="25" t="n">
        <f aca="false">Prévisionnel!K27</f>
        <v>0</v>
      </c>
      <c r="AD27" s="15"/>
      <c r="AE27" s="16" t="str">
        <f aca="false">IF(AD27="","",-(AD27-AC27))</f>
        <v/>
      </c>
      <c r="AF27" s="25" t="n">
        <f aca="false">Prévisionnel!L27</f>
        <v>0</v>
      </c>
      <c r="AG27" s="15"/>
      <c r="AH27" s="16" t="str">
        <f aca="false">IF(AG27="","",-(AG27-AF27))</f>
        <v/>
      </c>
      <c r="AI27" s="25" t="n">
        <f aca="false">Prévisionnel!M27</f>
        <v>0</v>
      </c>
      <c r="AJ27" s="15"/>
      <c r="AK27" s="16" t="str">
        <f aca="false">IF(AJ27="","",-(AJ27-AI27))</f>
        <v/>
      </c>
    </row>
    <row r="28" customFormat="false" ht="15" hidden="false" customHeight="false" outlineLevel="0" collapsed="false">
      <c r="A28" s="17" t="s">
        <v>29</v>
      </c>
      <c r="B28" s="18" t="n">
        <f aca="false">SUM(B15:B27)</f>
        <v>27450</v>
      </c>
      <c r="C28" s="18" t="n">
        <f aca="false">IF(COUNT(C15:C27)=0,"",SUM(C15:C27))</f>
        <v>27450</v>
      </c>
      <c r="D28" s="18" t="n">
        <f aca="false">IF(C28="","",B28-C28)</f>
        <v>0</v>
      </c>
      <c r="E28" s="18" t="n">
        <f aca="false">SUM(E15:E27)</f>
        <v>25450</v>
      </c>
      <c r="F28" s="18" t="n">
        <f aca="false">IF(COUNT(F15:F27)=0,"",SUM(F15:F27))</f>
        <v>25450</v>
      </c>
      <c r="G28" s="18" t="n">
        <f aca="false">IF(F28="","",E28-F28)</f>
        <v>0</v>
      </c>
      <c r="H28" s="18" t="n">
        <f aca="false">SUM(H15:H27)</f>
        <v>31650</v>
      </c>
      <c r="I28" s="18" t="n">
        <f aca="false">IF(COUNT(I15:I27)=0,"",SUM(I15:I27))</f>
        <v>31650</v>
      </c>
      <c r="J28" s="18" t="n">
        <f aca="false">IF(I28="","",H28-I28)</f>
        <v>0</v>
      </c>
      <c r="K28" s="18" t="n">
        <f aca="false">SUM(K15:K27)</f>
        <v>30750</v>
      </c>
      <c r="L28" s="18" t="n">
        <f aca="false">IF(COUNT(L15:L27)=0,"",SUM(L15:L27))</f>
        <v>25350</v>
      </c>
      <c r="M28" s="18" t="n">
        <f aca="false">IF(L28="","",K28-L28)</f>
        <v>5400</v>
      </c>
      <c r="N28" s="18" t="n">
        <f aca="false">SUM(N15:N27)</f>
        <v>31050</v>
      </c>
      <c r="O28" s="18" t="str">
        <f aca="false">IF(COUNT(O15:O27)=0,"",SUM(O15:O27))</f>
        <v/>
      </c>
      <c r="P28" s="18" t="str">
        <f aca="false">IF(O28="","",N28-O28)</f>
        <v/>
      </c>
      <c r="Q28" s="18" t="n">
        <f aca="false">SUM(Q15:Q27)</f>
        <v>30550</v>
      </c>
      <c r="R28" s="18" t="str">
        <f aca="false">IF(COUNT(R15:R27)=0,"",SUM(R15:R27))</f>
        <v/>
      </c>
      <c r="S28" s="18" t="str">
        <f aca="false">IF(R28="","",Q28-R28)</f>
        <v/>
      </c>
      <c r="T28" s="18" t="n">
        <f aca="false">SUM(T15:T27)</f>
        <v>29850</v>
      </c>
      <c r="U28" s="18" t="str">
        <f aca="false">IF(COUNT(U15:U27)=0,"",SUM(U15:U27))</f>
        <v/>
      </c>
      <c r="V28" s="18" t="str">
        <f aca="false">IF(U28="","",T28-U28)</f>
        <v/>
      </c>
      <c r="W28" s="18" t="n">
        <f aca="false">SUM(W15:W27)</f>
        <v>23050</v>
      </c>
      <c r="X28" s="18" t="str">
        <f aca="false">IF(COUNT(X15:X27)=0,"",SUM(X15:X27))</f>
        <v/>
      </c>
      <c r="Y28" s="18" t="str">
        <f aca="false">IF(X28="","",W28-X28)</f>
        <v/>
      </c>
      <c r="Z28" s="18" t="n">
        <f aca="false">SUM(Z15:Z27)</f>
        <v>30450</v>
      </c>
      <c r="AA28" s="18" t="str">
        <f aca="false">IF(COUNT(AA15:AA27)=0,"",SUM(AA15:AA27))</f>
        <v/>
      </c>
      <c r="AB28" s="18" t="str">
        <f aca="false">IF(AA28="","",Z28-AA28)</f>
        <v/>
      </c>
      <c r="AC28" s="18" t="n">
        <f aca="false">SUM(AC15:AC27)</f>
        <v>30450</v>
      </c>
      <c r="AD28" s="18" t="str">
        <f aca="false">IF(COUNT(AD15:AD27)=0,"",SUM(AD15:AD27))</f>
        <v/>
      </c>
      <c r="AE28" s="18" t="str">
        <f aca="false">IF(AD28="","",AC28-AD28)</f>
        <v/>
      </c>
      <c r="AF28" s="18" t="n">
        <f aca="false">SUM(AF15:AF27)</f>
        <v>28750</v>
      </c>
      <c r="AG28" s="18" t="str">
        <f aca="false">IF(COUNT(AG15:AG27)=0,"",SUM(AG15:AG27))</f>
        <v/>
      </c>
      <c r="AH28" s="18" t="str">
        <f aca="false">IF(AG28="","",AF28-AG28)</f>
        <v/>
      </c>
      <c r="AI28" s="18" t="n">
        <f aca="false">SUM(AI15:AI27)</f>
        <v>39050</v>
      </c>
      <c r="AJ28" s="18" t="str">
        <f aca="false">IF(COUNT(AJ15:AJ27)=0,"",SUM(AJ15:AJ27))</f>
        <v/>
      </c>
      <c r="AK28" s="18" t="str">
        <f aca="false">IF(AJ28="","",AI28-AJ28)</f>
        <v/>
      </c>
    </row>
    <row r="29" customFormat="false" ht="15" hidden="false" customHeight="false" outlineLevel="0" collapsed="false">
      <c r="A29" s="17" t="s">
        <v>31</v>
      </c>
      <c r="B29" s="18" t="n">
        <f aca="false">B6+B13-B28</f>
        <v>12950</v>
      </c>
      <c r="C29" s="18" t="n">
        <f aca="false">IF(OR(COUNT(C6)=0,COUNT(C13,C28)=0),"",C6+SUM(C13)-SUM(C28))</f>
        <v>12950</v>
      </c>
      <c r="D29" s="18" t="n">
        <f aca="false">IF(C29="","",C29-B29)</f>
        <v>0</v>
      </c>
      <c r="E29" s="18" t="n">
        <f aca="false">E6+E13-E28</f>
        <v>9500</v>
      </c>
      <c r="F29" s="18" t="n">
        <f aca="false">IF(OR(COUNT(F6)=0,COUNT(F13,F28)=0),"",F6+SUM(F13)-SUM(F28))</f>
        <v>9500</v>
      </c>
      <c r="G29" s="18" t="n">
        <f aca="false">IF(F29="","",F29-E29)</f>
        <v>0</v>
      </c>
      <c r="H29" s="18" t="n">
        <f aca="false">H6+H13-H28</f>
        <v>8850</v>
      </c>
      <c r="I29" s="18" t="n">
        <f aca="false">IF(OR(COUNT(I6)=0,COUNT(I13,I28)=0),"",I6+SUM(I13)-SUM(I28))</f>
        <v>8850</v>
      </c>
      <c r="J29" s="18" t="n">
        <f aca="false">IF(I29="","",I29-H29)</f>
        <v>0</v>
      </c>
      <c r="K29" s="18" t="n">
        <f aca="false">K6+K13-K28</f>
        <v>-2900</v>
      </c>
      <c r="L29" s="18" t="n">
        <f aca="false">IF(OR(COUNT(L6)=0,COUNT(L13,L28)=0),"",L6+SUM(L13)-SUM(L28))</f>
        <v>-1300</v>
      </c>
      <c r="M29" s="18" t="n">
        <f aca="false">IF(L29="","",L29-K29)</f>
        <v>1600</v>
      </c>
      <c r="N29" s="18" t="n">
        <f aca="false">N6+N13-N28</f>
        <v>2050</v>
      </c>
      <c r="O29" s="18" t="str">
        <f aca="false">IF(OR(COUNT(O6)=0,COUNT(O13,O28)=0),"",O6+SUM(O13)-SUM(O28))</f>
        <v/>
      </c>
      <c r="P29" s="18" t="str">
        <f aca="false">IF(O29="","",O29-N29)</f>
        <v/>
      </c>
      <c r="Q29" s="18" t="n">
        <f aca="false">Q6+Q13-Q28</f>
        <v>1500</v>
      </c>
      <c r="R29" s="18" t="str">
        <f aca="false">IF(OR(COUNT(R6)=0,COUNT(R13,R28)=0),"",R6+SUM(R13)-SUM(R28))</f>
        <v/>
      </c>
      <c r="S29" s="18" t="str">
        <f aca="false">IF(R29="","",R29-Q29)</f>
        <v/>
      </c>
      <c r="T29" s="18" t="n">
        <f aca="false">T6+T13-T28</f>
        <v>4650</v>
      </c>
      <c r="U29" s="18" t="str">
        <f aca="false">IF(OR(COUNT(U6)=0,COUNT(U13,U28)=0),"",U6+SUM(U13)-SUM(U28))</f>
        <v/>
      </c>
      <c r="V29" s="18" t="str">
        <f aca="false">IF(U29="","",U29-T29)</f>
        <v/>
      </c>
      <c r="W29" s="18" t="n">
        <f aca="false">W6+W13-W28</f>
        <v>-400</v>
      </c>
      <c r="X29" s="18" t="str">
        <f aca="false">IF(OR(COUNT(X6)=0,COUNT(X13,X28)=0),"",X6+SUM(X13)-SUM(X28))</f>
        <v/>
      </c>
      <c r="Y29" s="18" t="str">
        <f aca="false">IF(X29="","",X29-W29)</f>
        <v/>
      </c>
      <c r="Z29" s="18" t="n">
        <f aca="false">Z6+Z13-Z28</f>
        <v>-1850</v>
      </c>
      <c r="AA29" s="18" t="str">
        <f aca="false">IF(OR(COUNT(AA6)=0,COUNT(AA13,AA28)=0),"",AA6+SUM(AA13)-SUM(AA28))</f>
        <v/>
      </c>
      <c r="AB29" s="18" t="str">
        <f aca="false">IF(AA29="","",AA29-Z29)</f>
        <v/>
      </c>
      <c r="AC29" s="18" t="n">
        <f aca="false">AC6+AC13-AC28</f>
        <v>1700</v>
      </c>
      <c r="AD29" s="18" t="str">
        <f aca="false">IF(OR(COUNT(AD6)=0,COUNT(AD13,AD28)=0),"",AD6+SUM(AD13)-SUM(AD28))</f>
        <v/>
      </c>
      <c r="AE29" s="18" t="str">
        <f aca="false">IF(AD29="","",AD29-AC29)</f>
        <v/>
      </c>
      <c r="AF29" s="18" t="n">
        <f aca="false">AF6+AF13-AF28</f>
        <v>3950</v>
      </c>
      <c r="AG29" s="18" t="str">
        <f aca="false">IF(OR(COUNT(AG6)=0,COUNT(AG13,AG28)=0),"",AG6+SUM(AG13)-SUM(AG28))</f>
        <v/>
      </c>
      <c r="AH29" s="18" t="str">
        <f aca="false">IF(AG29="","",AG29-AF29)</f>
        <v/>
      </c>
      <c r="AI29" s="18" t="n">
        <f aca="false">AI6+AI13-AI28</f>
        <v>2900</v>
      </c>
      <c r="AJ29" s="18" t="str">
        <f aca="false">IF(OR(COUNT(AJ6)=0,COUNT(AJ13,AJ28)=0),"",AJ6+SUM(AJ13)-SUM(AJ28))</f>
        <v/>
      </c>
      <c r="AK29" s="18" t="str">
        <f aca="false">IF(AJ29="","",AJ29-AI29)</f>
        <v/>
      </c>
    </row>
    <row r="31" customFormat="false" ht="15" hidden="false" customHeight="false" outlineLevel="0" collapsed="false">
      <c r="A31" s="20" t="s">
        <v>43</v>
      </c>
    </row>
  </sheetData>
  <mergeCells count="13">
    <mergeCell ref="A2:M2"/>
    <mergeCell ref="B4:D4"/>
    <mergeCell ref="E4:G4"/>
    <mergeCell ref="H4:J4"/>
    <mergeCell ref="K4:M4"/>
    <mergeCell ref="N4:P4"/>
    <mergeCell ref="Q4:S4"/>
    <mergeCell ref="T4:V4"/>
    <mergeCell ref="W4:Y4"/>
    <mergeCell ref="Z4:AB4"/>
    <mergeCell ref="AC4:AE4"/>
    <mergeCell ref="AF4:AH4"/>
    <mergeCell ref="AI4:AK4"/>
  </mergeCells>
  <conditionalFormatting sqref="B29:AK29">
    <cfRule type="cellIs" priority="2" operator="less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90"/>
  </cols>
  <sheetData>
    <row r="1" customFormat="false" ht="17.35" hidden="false" customHeight="false" outlineLevel="0" collapsed="false">
      <c r="A1" s="1" t="s">
        <v>44</v>
      </c>
    </row>
    <row r="3" customFormat="false" ht="15" hidden="false" customHeight="false" outlineLevel="0" collapsed="false">
      <c r="A3" s="26" t="s">
        <v>45</v>
      </c>
      <c r="B3" s="27"/>
    </row>
    <row r="4" customFormat="false" ht="23.85" hidden="false" customHeight="false" outlineLevel="0" collapsed="false">
      <c r="A4" s="28" t="s">
        <v>46</v>
      </c>
      <c r="B4" s="29" t="s">
        <v>47</v>
      </c>
    </row>
    <row r="5" customFormat="false" ht="23.85" hidden="false" customHeight="false" outlineLevel="0" collapsed="false">
      <c r="A5" s="28" t="s">
        <v>48</v>
      </c>
      <c r="B5" s="29" t="s">
        <v>49</v>
      </c>
    </row>
    <row r="6" customFormat="false" ht="15" hidden="false" customHeight="false" outlineLevel="0" collapsed="false">
      <c r="A6" s="28" t="s">
        <v>50</v>
      </c>
      <c r="B6" s="29" t="s">
        <v>51</v>
      </c>
    </row>
    <row r="7" customFormat="false" ht="15" hidden="false" customHeight="false" outlineLevel="0" collapsed="false">
      <c r="A7" s="29"/>
      <c r="B7" s="29"/>
    </row>
    <row r="8" customFormat="false" ht="15" hidden="false" customHeight="false" outlineLevel="0" collapsed="false">
      <c r="A8" s="26" t="s">
        <v>52</v>
      </c>
      <c r="B8" s="27"/>
    </row>
    <row r="9" customFormat="false" ht="35.05" hidden="false" customHeight="false" outlineLevel="0" collapsed="false">
      <c r="A9" s="28" t="s">
        <v>53</v>
      </c>
      <c r="B9" s="29" t="s">
        <v>54</v>
      </c>
    </row>
    <row r="10" customFormat="false" ht="35.05" hidden="false" customHeight="false" outlineLevel="0" collapsed="false">
      <c r="A10" s="28" t="s">
        <v>55</v>
      </c>
      <c r="B10" s="29" t="s">
        <v>56</v>
      </c>
    </row>
    <row r="11" customFormat="false" ht="35.05" hidden="false" customHeight="false" outlineLevel="0" collapsed="false">
      <c r="A11" s="28" t="s">
        <v>57</v>
      </c>
      <c r="B11" s="29" t="s">
        <v>58</v>
      </c>
    </row>
    <row r="12" customFormat="false" ht="23.85" hidden="false" customHeight="false" outlineLevel="0" collapsed="false">
      <c r="A12" s="28" t="s">
        <v>59</v>
      </c>
      <c r="B12" s="29" t="s">
        <v>60</v>
      </c>
    </row>
    <row r="13" customFormat="false" ht="15" hidden="false" customHeight="false" outlineLevel="0" collapsed="false">
      <c r="A13" s="29"/>
      <c r="B13" s="29"/>
    </row>
    <row r="14" customFormat="false" ht="23.85" hidden="false" customHeight="false" outlineLevel="0" collapsed="false">
      <c r="A14" s="28" t="s">
        <v>61</v>
      </c>
      <c r="B14" s="29" t="s">
        <v>62</v>
      </c>
    </row>
    <row r="15" customFormat="false" ht="15" hidden="false" customHeight="false" outlineLevel="0" collapsed="false">
      <c r="A15" s="28" t="s">
        <v>16</v>
      </c>
      <c r="B15" s="29" t="s">
        <v>63</v>
      </c>
    </row>
    <row r="16" customFormat="false" ht="23.85" hidden="false" customHeight="false" outlineLevel="0" collapsed="false">
      <c r="A16" s="28" t="s">
        <v>64</v>
      </c>
      <c r="B16" s="29" t="s">
        <v>65</v>
      </c>
    </row>
    <row r="17" customFormat="false" ht="15" hidden="false" customHeight="false" outlineLevel="0" collapsed="false">
      <c r="A17" s="28" t="s">
        <v>18</v>
      </c>
      <c r="B17" s="29" t="s">
        <v>66</v>
      </c>
    </row>
    <row r="18" customFormat="false" ht="15" hidden="false" customHeight="false" outlineLevel="0" collapsed="false">
      <c r="A18" s="28" t="s">
        <v>67</v>
      </c>
      <c r="B18" s="29" t="s">
        <v>68</v>
      </c>
    </row>
    <row r="19" customFormat="false" ht="15" hidden="false" customHeight="false" outlineLevel="0" collapsed="false">
      <c r="A19" s="28" t="s">
        <v>69</v>
      </c>
      <c r="B19" s="29" t="s">
        <v>70</v>
      </c>
    </row>
    <row r="20" customFormat="false" ht="23.85" hidden="false" customHeight="false" outlineLevel="0" collapsed="false">
      <c r="A20" s="28" t="s">
        <v>71</v>
      </c>
      <c r="B20" s="29" t="s">
        <v>72</v>
      </c>
    </row>
    <row r="21" customFormat="false" ht="15" hidden="false" customHeight="false" outlineLevel="0" collapsed="false">
      <c r="A21" s="28" t="s">
        <v>73</v>
      </c>
      <c r="B21" s="29" t="s">
        <v>74</v>
      </c>
    </row>
    <row r="22" customFormat="false" ht="15" hidden="false" customHeight="false" outlineLevel="0" collapsed="false">
      <c r="A22" s="28" t="s">
        <v>75</v>
      </c>
      <c r="B22" s="29" t="s">
        <v>76</v>
      </c>
    </row>
    <row r="23" customFormat="false" ht="15" hidden="false" customHeight="false" outlineLevel="0" collapsed="false">
      <c r="A23" s="28" t="s">
        <v>77</v>
      </c>
      <c r="B23" s="29" t="s">
        <v>78</v>
      </c>
    </row>
    <row r="24" customFormat="false" ht="23.85" hidden="false" customHeight="false" outlineLevel="0" collapsed="false">
      <c r="A24" s="28" t="s">
        <v>79</v>
      </c>
      <c r="B24" s="29" t="s">
        <v>80</v>
      </c>
    </row>
    <row r="25" customFormat="false" ht="15" hidden="false" customHeight="false" outlineLevel="0" collapsed="false">
      <c r="A25" s="29"/>
      <c r="B25" s="29"/>
    </row>
    <row r="26" customFormat="false" ht="35.05" hidden="false" customHeight="false" outlineLevel="0" collapsed="false">
      <c r="A26" s="28" t="s">
        <v>81</v>
      </c>
      <c r="B26" s="29" t="s">
        <v>82</v>
      </c>
    </row>
    <row r="27" customFormat="false" ht="15" hidden="false" customHeight="false" outlineLevel="0" collapsed="false">
      <c r="A27" s="29"/>
      <c r="B27" s="29"/>
    </row>
    <row r="28" customFormat="false" ht="23.85" hidden="false" customHeight="false" outlineLevel="0" collapsed="false">
      <c r="A28" s="28" t="s">
        <v>83</v>
      </c>
      <c r="B28" s="29" t="s">
        <v>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2026-10-28T10:35:15Z</dcterms:created>
  <dc:creator>openpyxl</dc:creator>
  <dc:description/>
  <dc:language>en-US</dc:language>
  <cp:lastModifiedBy/>
  <dcterms:modified xsi:type="dcterms:W3CDTF">2026-10-28T11:35:16Z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